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essi\.codex\worktrees\aop-workbook-clipping\Jessica Portfolio Site\coherence\spreadsheets\"/>
    </mc:Choice>
  </mc:AlternateContent>
  <xr:revisionPtr revIDLastSave="0" documentId="13_ncr:1_{B2CAAE26-0121-4E41-AA77-CE584CE689B6}" xr6:coauthVersionLast="47" xr6:coauthVersionMax="47" xr10:uidLastSave="{00000000-0000-0000-0000-000000000000}"/>
  <bookViews>
    <workbookView xWindow="3855" yWindow="3855" windowWidth="38700" windowHeight="15345" activeTab="2" xr2:uid="{00000000-000D-0000-FFFF-FFFF00000000}"/>
  </bookViews>
  <sheets>
    <sheet name="Start Here" sheetId="1" r:id="rId1"/>
    <sheet name="Inputs" sheetId="2" r:id="rId2"/>
    <sheet name="Model" sheetId="3" r:id="rId3"/>
    <sheet name="Checks &amp; Handoff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4" l="1"/>
  <c r="C6" i="4" s="1"/>
  <c r="B4" i="4"/>
  <c r="B13" i="3"/>
  <c r="B7" i="3"/>
  <c r="E6" i="3"/>
  <c r="D6" i="3"/>
  <c r="D7" i="3" s="1"/>
  <c r="B5" i="4" s="1"/>
  <c r="E5" i="3"/>
  <c r="F5" i="3" s="1"/>
  <c r="D5" i="3"/>
  <c r="E4" i="3"/>
  <c r="D4" i="3"/>
  <c r="F4" i="3" s="1"/>
  <c r="F6" i="3" l="1"/>
  <c r="F7" i="3" s="1"/>
  <c r="B11" i="3" s="1"/>
  <c r="B12" i="3" s="1"/>
  <c r="B14" i="3" s="1"/>
  <c r="B3" i="4" s="1"/>
  <c r="C3" i="4" s="1"/>
</calcChain>
</file>

<file path=xl/sharedStrings.xml><?xml version="1.0" encoding="utf-8"?>
<sst xmlns="http://schemas.openxmlformats.org/spreadsheetml/2006/main" count="96" uniqueCount="86">
  <si>
    <t>Coverage &amp; Capacity</t>
  </si>
  <si>
    <t>Test whether productive headcount can carry seller bookings and quota.</t>
  </si>
  <si>
    <t>MODEL OWNER</t>
  </si>
  <si>
    <t>Revenue Operations</t>
  </si>
  <si>
    <t>HOW THIS CONNECTS</t>
  </si>
  <si>
    <t>DECISION</t>
  </si>
  <si>
    <t>Do we have enough ramp-adjusted capacity, and when must we hire?</t>
  </si>
  <si>
    <t>1. Inherits seller target and quota pool.</t>
  </si>
  <si>
    <t>EDIT</t>
  </si>
  <si>
    <t>Blue cells only</t>
  </si>
  <si>
    <t>2. Feeds productive quota to coverage calculations.</t>
  </si>
  <si>
    <t>FORMULAS</t>
  </si>
  <si>
    <t>Green cells</t>
  </si>
  <si>
    <t>3. Hands hiring gaps and timing to Finance and leadership.</t>
  </si>
  <si>
    <t>STATUS</t>
  </si>
  <si>
    <t>Synthetic sample assumptions</t>
  </si>
  <si>
    <t>REFRESH</t>
  </si>
  <si>
    <t>Update inputs, review checks, approve handoff</t>
  </si>
  <si>
    <t>WEB PAIRING</t>
  </si>
  <si>
    <t>Coherence interactive model</t>
  </si>
  <si>
    <t>LEARNING GUIDE</t>
  </si>
  <si>
    <t>1</t>
  </si>
  <si>
    <t>Read the decision and handoffs before changing numbers</t>
  </si>
  <si>
    <t>2</t>
  </si>
  <si>
    <t>Change one blue assumption at a time and observe formulas</t>
  </si>
  <si>
    <t>3</t>
  </si>
  <si>
    <t>Trace every headline metric back to a visible formula</t>
  </si>
  <si>
    <t>4</t>
  </si>
  <si>
    <t>Resolve failed checks before approving the model</t>
  </si>
  <si>
    <t>5</t>
  </si>
  <si>
    <t>Document company-specific policy instead of hiding it in formulas</t>
  </si>
  <si>
    <t>Coverage &amp; Capacity | Inputs</t>
  </si>
  <si>
    <t>ASSUMPTION</t>
  </si>
  <si>
    <t>VALUE</t>
  </si>
  <si>
    <t>UNIT / TYPE</t>
  </si>
  <si>
    <t>WHY IT MATTERS</t>
  </si>
  <si>
    <t>Seller bookings target</t>
  </si>
  <si>
    <t>Currency</t>
  </si>
  <si>
    <t>From Bookings Plan</t>
  </si>
  <si>
    <t>Annual attrition</t>
  </si>
  <si>
    <t>Percent</t>
  </si>
  <si>
    <t>Expected capacity leakage</t>
  </si>
  <si>
    <t>Enterprise productivity</t>
  </si>
  <si>
    <t>Currency / FTE</t>
  </si>
  <si>
    <t>Expected annual bookings</t>
  </si>
  <si>
    <t>Mid-Market productivity</t>
  </si>
  <si>
    <t>SMB productivity</t>
  </si>
  <si>
    <t>Coverage &amp; Capacity | Calculation Model</t>
  </si>
  <si>
    <t>ROLE</t>
  </si>
  <si>
    <t>HEADCOUNT</t>
  </si>
  <si>
    <t>OPENING FACTOR</t>
  </si>
  <si>
    <t>PRODUCTIVE FTE</t>
  </si>
  <si>
    <t>PRODUCTIVITY / FTE</t>
  </si>
  <si>
    <t>BOOKINGS CAPACITY</t>
  </si>
  <si>
    <t>Enterprise AE</t>
  </si>
  <si>
    <t>Mid-Market AE</t>
  </si>
  <si>
    <t>SMB AE</t>
  </si>
  <si>
    <t>TOTAL</t>
  </si>
  <si>
    <t>METRIC</t>
  </si>
  <si>
    <t>LOGIC</t>
  </si>
  <si>
    <t>Gross capacity</t>
  </si>
  <si>
    <t>Productive FTE × productivity</t>
  </si>
  <si>
    <t>Attrition-adjusted capacity</t>
  </si>
  <si>
    <t>Gross capacity × retention</t>
  </si>
  <si>
    <t>Seller target</t>
  </si>
  <si>
    <t>Capacity variance</t>
  </si>
  <si>
    <t>Net capacity minus seller target; negative = shortfall</t>
  </si>
  <si>
    <t>Additional blended FTE</t>
  </si>
  <si>
    <t>Unavailable</t>
  </si>
  <si>
    <t>No agreed hiring mix or start dates; do not infer staffing promise</t>
  </si>
  <si>
    <t>Coverage &amp; Capacity | Checks &amp; Handoffs</t>
  </si>
  <si>
    <t>CONTROL / OUTPUT</t>
  </si>
  <si>
    <t>OWNER / RECEIVER</t>
  </si>
  <si>
    <t>Capacity gap</t>
  </si>
  <si>
    <t>CRO + Finance</t>
  </si>
  <si>
    <t>Tests whether plan is carryable</t>
  </si>
  <si>
    <t>Additional FTE</t>
  </si>
  <si>
    <t>OUTPUT</t>
  </si>
  <si>
    <t>Finance</t>
  </si>
  <si>
    <t>Hiring requirement</t>
  </si>
  <si>
    <t>Productive FTE</t>
  </si>
  <si>
    <t>Quota Model</t>
  </si>
  <si>
    <t>Capacity-weighted allocation</t>
  </si>
  <si>
    <t>FY2027-2026-09-16: 9 incumbents at 100% before separate 10% attrition adjustment; new-hire ramps 9 / 6 / 3 months.</t>
  </si>
  <si>
    <t>People + Finance</t>
  </si>
  <si>
    <t>Policy guardrail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</si>
</sst>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0.0"/>
  </numFmts>
  <fonts count="7">
    <font>
      <sz val="11"/>
      <name val="Carlito"/>
    </font>
    <font>
      <b/>
      <sz val="18"/>
      <color rgb="FFFFFFFF"/>
      <name val="Georgia"/>
    </font>
    <font>
      <sz val="10"/>
      <color rgb="FF203238"/>
      <name val="Carlito"/>
    </font>
    <font>
      <sz val="9"/>
      <color rgb="FF203238"/>
      <name val="Aptos"/>
    </font>
    <font>
      <b/>
      <sz val="9"/>
      <color rgb="FF203238"/>
      <name val="Aptos"/>
    </font>
    <font>
      <b/>
      <sz val="9"/>
      <color rgb="FFFFFFFF"/>
      <name val="Aptos"/>
    </font>
    <font>
      <b/>
      <sz val="9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rgb="FF142C35"/>
      </patternFill>
    </fill>
    <fill>
      <patternFill patternType="solid">
        <fgColor rgb="FFDCE9E5"/>
      </patternFill>
    </fill>
    <fill>
      <patternFill patternType="solid">
        <fgColor rgb="FF79AFA6"/>
      </patternFill>
    </fill>
    <fill>
      <patternFill patternType="solid">
        <fgColor rgb="FFEAF2FF"/>
      </patternFill>
    </fill>
    <fill>
      <patternFill patternType="solid">
        <fgColor rgb="FFEDF6F2"/>
      </patternFill>
    </fill>
    <fill>
      <patternFill patternType="solid">
        <fgColor rgb="FFFFF1DD"/>
      </patternFill>
    </fill>
  </fills>
  <borders count="4">
    <border>
      <left/>
      <right/>
      <top/>
      <bottom/>
      <diagonal/>
    </border>
    <border>
      <left/>
      <right/>
      <top/>
      <bottom style="thin">
        <color rgb="FFDCE4E0"/>
      </bottom>
      <diagonal/>
    </border>
    <border>
      <left/>
      <right/>
      <top style="thin">
        <color rgb="FFDCE4E0"/>
      </top>
      <bottom style="thin">
        <color rgb="FFDCE4E0"/>
      </bottom>
      <diagonal/>
    </border>
    <border>
      <left/>
      <right/>
      <top style="thin">
        <color rgb="FFDCE4E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165" fontId="4" fillId="5" borderId="2" xfId="0" applyNumberFormat="1" applyFont="1" applyFill="1" applyBorder="1" applyAlignment="1">
      <alignment wrapText="1"/>
    </xf>
    <xf numFmtId="164" fontId="4" fillId="5" borderId="2" xfId="0" applyNumberFormat="1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165" fontId="4" fillId="5" borderId="3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9" fontId="3" fillId="6" borderId="2" xfId="0" applyNumberFormat="1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165" fontId="3" fillId="6" borderId="2" xfId="0" applyNumberFormat="1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165" fontId="3" fillId="6" borderId="3" xfId="0" applyNumberFormat="1" applyFont="1" applyFill="1" applyBorder="1" applyAlignment="1">
      <alignment wrapText="1"/>
    </xf>
    <xf numFmtId="166" fontId="3" fillId="6" borderId="3" xfId="0" applyNumberFormat="1" applyFont="1" applyFill="1" applyBorder="1" applyAlignment="1">
      <alignment wrapText="1"/>
    </xf>
    <xf numFmtId="0" fontId="4" fillId="6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6" fillId="2" borderId="1" xfId="0" applyFont="1" applyFill="1" applyBorder="1" applyAlignment="1">
      <alignment wrapText="1"/>
    </xf>
    <xf numFmtId="0" fontId="1" fillId="2" borderId="0" xfId="0" applyFont="1" applyFill="1"/>
    <xf numFmtId="0" fontId="0" fillId="0" borderId="0" xfId="0"/>
    <xf numFmtId="0" fontId="2" fillId="3" borderId="0" xfId="0" applyFont="1" applyFill="1"/>
    <xf numFmtId="0" fontId="4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5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workbookViewId="0">
      <selection sqref="A1:F1"/>
    </sheetView>
  </sheetViews>
  <sheetFormatPr defaultRowHeight="14.25"/>
  <cols>
    <col min="1" max="1" width="16.625" customWidth="1"/>
    <col min="2" max="2" width="25.5" customWidth="1"/>
    <col min="3" max="3" width="2.75" customWidth="1"/>
    <col min="4" max="6" width="21.125" customWidth="1"/>
  </cols>
  <sheetData>
    <row r="1" spans="1:6" ht="33.950000000000003" customHeight="1">
      <c r="A1" s="18" t="s">
        <v>0</v>
      </c>
      <c r="B1" s="19"/>
      <c r="C1" s="19"/>
      <c r="D1" s="19"/>
      <c r="E1" s="19"/>
      <c r="F1" s="19"/>
    </row>
    <row r="2" spans="1:6" ht="26.1" customHeight="1">
      <c r="A2" s="20" t="s">
        <v>1</v>
      </c>
      <c r="B2" s="19"/>
      <c r="C2" s="19"/>
      <c r="D2" s="19"/>
      <c r="E2" s="19"/>
      <c r="F2" s="19"/>
    </row>
    <row r="4" spans="1:6">
      <c r="A4" s="1" t="s">
        <v>2</v>
      </c>
      <c r="B4" s="1" t="s">
        <v>3</v>
      </c>
      <c r="C4" s="1"/>
      <c r="D4" s="21" t="s">
        <v>4</v>
      </c>
      <c r="E4" s="21"/>
      <c r="F4" s="21"/>
    </row>
    <row r="5" spans="1:6" ht="24">
      <c r="A5" s="1" t="s">
        <v>5</v>
      </c>
      <c r="B5" s="1" t="s">
        <v>6</v>
      </c>
      <c r="C5" s="1"/>
      <c r="D5" s="22" t="s">
        <v>7</v>
      </c>
      <c r="E5" s="22"/>
      <c r="F5" s="22"/>
    </row>
    <row r="6" spans="1:6">
      <c r="A6" s="1" t="s">
        <v>8</v>
      </c>
      <c r="B6" s="1" t="s">
        <v>9</v>
      </c>
      <c r="C6" s="1"/>
      <c r="D6" s="22" t="s">
        <v>10</v>
      </c>
      <c r="E6" s="22"/>
      <c r="F6" s="22"/>
    </row>
    <row r="7" spans="1:6">
      <c r="A7" s="1" t="s">
        <v>11</v>
      </c>
      <c r="B7" s="1" t="s">
        <v>12</v>
      </c>
      <c r="C7" s="1"/>
      <c r="D7" s="22" t="s">
        <v>13</v>
      </c>
      <c r="E7" s="22"/>
      <c r="F7" s="22"/>
    </row>
    <row r="8" spans="1:6">
      <c r="A8" s="1" t="s">
        <v>14</v>
      </c>
      <c r="B8" s="1" t="s">
        <v>15</v>
      </c>
      <c r="C8" s="1"/>
      <c r="D8" s="1"/>
      <c r="E8" s="1"/>
      <c r="F8" s="1"/>
    </row>
    <row r="9" spans="1:6" ht="24">
      <c r="A9" s="1" t="s">
        <v>16</v>
      </c>
      <c r="B9" s="1" t="s">
        <v>17</v>
      </c>
      <c r="C9" s="1"/>
      <c r="D9" s="1"/>
      <c r="E9" s="1"/>
      <c r="F9" s="1"/>
    </row>
    <row r="10" spans="1:6">
      <c r="A10" s="1" t="s">
        <v>18</v>
      </c>
      <c r="B10" s="1" t="s">
        <v>19</v>
      </c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21" t="s">
        <v>20</v>
      </c>
      <c r="B13" s="21"/>
      <c r="C13" s="21"/>
      <c r="D13" s="21"/>
      <c r="E13" s="21"/>
      <c r="F13" s="21"/>
    </row>
    <row r="14" spans="1:6" ht="24">
      <c r="A14" s="1" t="s">
        <v>21</v>
      </c>
      <c r="B14" s="1" t="s">
        <v>22</v>
      </c>
      <c r="C14" s="1"/>
      <c r="D14" s="1"/>
      <c r="E14" s="1"/>
      <c r="F14" s="1"/>
    </row>
    <row r="15" spans="1:6" ht="24">
      <c r="A15" s="1" t="s">
        <v>23</v>
      </c>
      <c r="B15" s="1" t="s">
        <v>24</v>
      </c>
      <c r="C15" s="1"/>
      <c r="D15" s="1"/>
      <c r="E15" s="1"/>
      <c r="F15" s="1"/>
    </row>
    <row r="16" spans="1:6" ht="24">
      <c r="A16" s="1" t="s">
        <v>25</v>
      </c>
      <c r="B16" s="1" t="s">
        <v>26</v>
      </c>
      <c r="C16" s="1"/>
      <c r="D16" s="1"/>
      <c r="E16" s="1"/>
      <c r="F16" s="1"/>
    </row>
    <row r="17" spans="1:6" ht="24">
      <c r="A17" s="1" t="s">
        <v>27</v>
      </c>
      <c r="B17" s="1" t="s">
        <v>28</v>
      </c>
      <c r="C17" s="1"/>
      <c r="D17" s="1"/>
      <c r="E17" s="1"/>
      <c r="F17" s="1"/>
    </row>
    <row r="18" spans="1:6" ht="24">
      <c r="A18" s="1" t="s">
        <v>29</v>
      </c>
      <c r="B18" s="1" t="s">
        <v>30</v>
      </c>
      <c r="C18" s="1"/>
      <c r="D18" s="1"/>
      <c r="E18" s="1"/>
      <c r="F18" s="1"/>
    </row>
  </sheetData>
  <mergeCells count="7">
    <mergeCell ref="D7:F7"/>
    <mergeCell ref="A13:F13"/>
    <mergeCell ref="A1:F1"/>
    <mergeCell ref="A2:F2"/>
    <mergeCell ref="D4:F4"/>
    <mergeCell ref="D5:F5"/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showGridLines="0" workbookViewId="0">
      <selection activeCell="B4" sqref="B4"/>
    </sheetView>
  </sheetViews>
  <sheetFormatPr defaultRowHeight="14.25"/>
  <cols>
    <col min="1" max="1" width="24.5" customWidth="1"/>
    <col min="2" max="2" width="14.5" customWidth="1"/>
    <col min="3" max="3" width="12.75" customWidth="1"/>
    <col min="4" max="4" width="36.625" customWidth="1"/>
  </cols>
  <sheetData>
    <row r="1" spans="1:4" ht="15" customHeight="1">
      <c r="A1" s="23" t="s">
        <v>31</v>
      </c>
      <c r="B1" s="22"/>
      <c r="C1" s="22"/>
      <c r="D1" s="22"/>
    </row>
    <row r="2" spans="1:4" ht="15" customHeight="1">
      <c r="A2" s="2" t="s">
        <v>32</v>
      </c>
      <c r="B2" s="2" t="s">
        <v>33</v>
      </c>
      <c r="C2" s="2" t="s">
        <v>34</v>
      </c>
      <c r="D2" s="2" t="s">
        <v>35</v>
      </c>
    </row>
    <row r="3" spans="1:4" ht="15" customHeight="1">
      <c r="A3" s="3" t="s">
        <v>36</v>
      </c>
      <c r="B3" s="4">
        <v>18000000</v>
      </c>
      <c r="C3" s="3" t="s">
        <v>37</v>
      </c>
      <c r="D3" s="3" t="s">
        <v>38</v>
      </c>
    </row>
    <row r="4" spans="1:4" ht="15" customHeight="1">
      <c r="A4" s="3" t="s">
        <v>39</v>
      </c>
      <c r="B4" s="5">
        <v>0.1</v>
      </c>
      <c r="C4" s="3" t="s">
        <v>40</v>
      </c>
      <c r="D4" s="3" t="s">
        <v>41</v>
      </c>
    </row>
    <row r="5" spans="1:4" ht="15" customHeight="1">
      <c r="A5" s="3" t="s">
        <v>42</v>
      </c>
      <c r="B5" s="4">
        <v>2300000</v>
      </c>
      <c r="C5" s="3" t="s">
        <v>43</v>
      </c>
      <c r="D5" s="3" t="s">
        <v>44</v>
      </c>
    </row>
    <row r="6" spans="1:4" ht="15" customHeight="1">
      <c r="A6" s="3" t="s">
        <v>45</v>
      </c>
      <c r="B6" s="4">
        <v>1500000</v>
      </c>
      <c r="C6" s="3" t="s">
        <v>43</v>
      </c>
      <c r="D6" s="3" t="s">
        <v>44</v>
      </c>
    </row>
    <row r="7" spans="1:4" ht="15" customHeight="1">
      <c r="A7" s="6" t="s">
        <v>46</v>
      </c>
      <c r="B7" s="7">
        <v>900000</v>
      </c>
      <c r="C7" s="6" t="s">
        <v>43</v>
      </c>
      <c r="D7" s="6" t="s">
        <v>44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showGridLines="0" tabSelected="1" workbookViewId="0">
      <selection sqref="A1:F1"/>
    </sheetView>
  </sheetViews>
  <sheetFormatPr defaultRowHeight="14.25"/>
  <cols>
    <col min="1" max="1" width="24.5" customWidth="1"/>
    <col min="2" max="4" width="14.5" customWidth="1"/>
    <col min="5" max="5" width="18.875" customWidth="1"/>
    <col min="6" max="6" width="33.375" customWidth="1"/>
  </cols>
  <sheetData>
    <row r="1" spans="1:6" ht="15" customHeight="1">
      <c r="A1" s="23" t="s">
        <v>47</v>
      </c>
      <c r="B1" s="22"/>
      <c r="C1" s="22"/>
      <c r="D1" s="22"/>
      <c r="E1" s="22"/>
      <c r="F1" s="22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7" t="s">
        <v>48</v>
      </c>
      <c r="B3" s="17" t="s">
        <v>49</v>
      </c>
      <c r="C3" s="17" t="s">
        <v>50</v>
      </c>
      <c r="D3" s="17" t="s">
        <v>51</v>
      </c>
      <c r="E3" s="17" t="s">
        <v>52</v>
      </c>
      <c r="F3" s="17" t="s">
        <v>53</v>
      </c>
    </row>
    <row r="4" spans="1:6" ht="15" customHeight="1">
      <c r="A4" s="3" t="s">
        <v>54</v>
      </c>
      <c r="B4" s="3">
        <v>4</v>
      </c>
      <c r="C4" s="9">
        <v>1</v>
      </c>
      <c r="D4" s="10">
        <f>B4*C4</f>
        <v>4</v>
      </c>
      <c r="E4" s="11">
        <f>Inputs!$B$5</f>
        <v>2300000</v>
      </c>
      <c r="F4" s="11">
        <f>D4*E4</f>
        <v>9200000</v>
      </c>
    </row>
    <row r="5" spans="1:6" ht="15" customHeight="1">
      <c r="A5" s="3" t="s">
        <v>55</v>
      </c>
      <c r="B5" s="3">
        <v>3</v>
      </c>
      <c r="C5" s="9">
        <v>1</v>
      </c>
      <c r="D5" s="10">
        <f>B5*C5</f>
        <v>3</v>
      </c>
      <c r="E5" s="11">
        <f>Inputs!$B$6</f>
        <v>1500000</v>
      </c>
      <c r="F5" s="11">
        <f>D5*E5</f>
        <v>4500000</v>
      </c>
    </row>
    <row r="6" spans="1:6" ht="15" customHeight="1">
      <c r="A6" s="3" t="s">
        <v>56</v>
      </c>
      <c r="B6" s="3">
        <v>2</v>
      </c>
      <c r="C6" s="9">
        <v>1</v>
      </c>
      <c r="D6" s="10">
        <f>B6*C6</f>
        <v>2</v>
      </c>
      <c r="E6" s="11">
        <f>Inputs!$B$7</f>
        <v>900000</v>
      </c>
      <c r="F6" s="11">
        <f>D6*E6</f>
        <v>1800000</v>
      </c>
    </row>
    <row r="7" spans="1:6" ht="15" customHeight="1">
      <c r="A7" s="6" t="s">
        <v>57</v>
      </c>
      <c r="B7" s="6">
        <f>SUM(B4:B6)</f>
        <v>9</v>
      </c>
      <c r="C7" s="12"/>
      <c r="D7" s="12">
        <f>SUM(D4:D6)</f>
        <v>9</v>
      </c>
      <c r="E7" s="13"/>
      <c r="F7" s="13">
        <f>SUM(F4:F6)</f>
        <v>15500000</v>
      </c>
    </row>
    <row r="8" spans="1:6" ht="15" customHeight="1">
      <c r="A8" s="1"/>
      <c r="B8" s="1"/>
      <c r="C8" s="1"/>
      <c r="D8" s="1"/>
      <c r="E8" s="1"/>
      <c r="F8" s="1"/>
    </row>
    <row r="9" spans="1:6" ht="15" customHeight="1">
      <c r="A9" s="1"/>
      <c r="B9" s="1"/>
      <c r="C9" s="1"/>
      <c r="D9" s="1"/>
      <c r="E9" s="1"/>
      <c r="F9" s="1"/>
    </row>
    <row r="10" spans="1:6" ht="15" customHeight="1">
      <c r="A10" s="17" t="s">
        <v>58</v>
      </c>
      <c r="B10" s="17" t="s">
        <v>33</v>
      </c>
      <c r="C10" s="17" t="s">
        <v>59</v>
      </c>
      <c r="D10" s="8"/>
      <c r="E10" s="8"/>
      <c r="F10" s="8"/>
    </row>
    <row r="11" spans="1:6" ht="21.6" customHeight="1">
      <c r="A11" s="3" t="s">
        <v>60</v>
      </c>
      <c r="B11" s="11">
        <f>F7</f>
        <v>15500000</v>
      </c>
      <c r="C11" s="3" t="s">
        <v>61</v>
      </c>
      <c r="D11" s="3"/>
      <c r="E11" s="3"/>
      <c r="F11" s="3"/>
    </row>
    <row r="12" spans="1:6" ht="21.6" customHeight="1">
      <c r="A12" s="3" t="s">
        <v>62</v>
      </c>
      <c r="B12" s="11">
        <f>B11*(1-Inputs!$B$4)</f>
        <v>13950000</v>
      </c>
      <c r="C12" s="3" t="s">
        <v>63</v>
      </c>
      <c r="D12" s="3"/>
      <c r="E12" s="3"/>
      <c r="F12" s="3"/>
    </row>
    <row r="13" spans="1:6" ht="15" customHeight="1">
      <c r="A13" s="3" t="s">
        <v>64</v>
      </c>
      <c r="B13" s="11">
        <f>Inputs!$B$3</f>
        <v>18000000</v>
      </c>
      <c r="C13" s="3" t="s">
        <v>38</v>
      </c>
      <c r="D13" s="3"/>
      <c r="E13" s="3"/>
      <c r="F13" s="3"/>
    </row>
    <row r="14" spans="1:6" ht="32.450000000000003" customHeight="1">
      <c r="A14" s="3" t="s">
        <v>65</v>
      </c>
      <c r="B14" s="11">
        <f>B12-B13</f>
        <v>-4050000</v>
      </c>
      <c r="C14" s="3" t="s">
        <v>66</v>
      </c>
      <c r="D14" s="3"/>
      <c r="E14" s="3"/>
      <c r="F14" s="3"/>
    </row>
    <row r="15" spans="1:6" ht="32.450000000000003" customHeight="1">
      <c r="A15" s="6" t="s">
        <v>67</v>
      </c>
      <c r="B15" s="14" t="s">
        <v>68</v>
      </c>
      <c r="C15" s="6" t="s">
        <v>69</v>
      </c>
      <c r="D15" s="6"/>
      <c r="E15" s="6"/>
      <c r="F15" s="6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showGridLines="0" workbookViewId="0">
      <selection sqref="A1:E1"/>
    </sheetView>
  </sheetViews>
  <sheetFormatPr defaultRowHeight="14.25"/>
  <cols>
    <col min="1" max="1" width="27.75" customWidth="1"/>
    <col min="2" max="2" width="16.625" customWidth="1"/>
    <col min="3" max="3" width="13.375" customWidth="1"/>
    <col min="4" max="4" width="21.125" customWidth="1"/>
    <col min="5" max="5" width="36.625" customWidth="1"/>
  </cols>
  <sheetData>
    <row r="1" spans="1:5" ht="15" customHeight="1">
      <c r="A1" s="23" t="s">
        <v>70</v>
      </c>
      <c r="B1" s="22"/>
      <c r="C1" s="22"/>
      <c r="D1" s="22"/>
      <c r="E1" s="22"/>
    </row>
    <row r="2" spans="1:5" ht="15" customHeight="1">
      <c r="A2" s="1" t="s">
        <v>71</v>
      </c>
      <c r="B2" s="1" t="s">
        <v>33</v>
      </c>
      <c r="C2" s="1" t="s">
        <v>14</v>
      </c>
      <c r="D2" s="1" t="s">
        <v>72</v>
      </c>
      <c r="E2" s="1" t="s">
        <v>35</v>
      </c>
    </row>
    <row r="3" spans="1:5" ht="15" customHeight="1">
      <c r="A3" s="1" t="s">
        <v>73</v>
      </c>
      <c r="B3" s="15">
        <f>Model!B14</f>
        <v>-4050000</v>
      </c>
      <c r="C3" s="16" t="str">
        <f>IF(B3&gt;=0,"PASS","HIRE")</f>
        <v>HIRE</v>
      </c>
      <c r="D3" s="1" t="s">
        <v>74</v>
      </c>
      <c r="E3" s="1" t="s">
        <v>75</v>
      </c>
    </row>
    <row r="4" spans="1:5" ht="15" customHeight="1">
      <c r="A4" s="1" t="s">
        <v>76</v>
      </c>
      <c r="B4" s="15" t="str">
        <f>Model!B15</f>
        <v>Unavailable</v>
      </c>
      <c r="C4" s="16" t="s">
        <v>77</v>
      </c>
      <c r="D4" s="1" t="s">
        <v>78</v>
      </c>
      <c r="E4" s="1" t="s">
        <v>79</v>
      </c>
    </row>
    <row r="5" spans="1:5" ht="15" customHeight="1">
      <c r="A5" s="1" t="s">
        <v>80</v>
      </c>
      <c r="B5" s="15">
        <f>Model!D7</f>
        <v>9</v>
      </c>
      <c r="C5" s="16" t="s">
        <v>77</v>
      </c>
      <c r="D5" s="1" t="s">
        <v>81</v>
      </c>
      <c r="E5" s="1" t="s">
        <v>82</v>
      </c>
    </row>
    <row r="6" spans="1:5" ht="32.450000000000003" customHeight="1">
      <c r="A6" s="1" t="s">
        <v>83</v>
      </c>
      <c r="B6" s="15">
        <f>Inputs!B4</f>
        <v>0.1</v>
      </c>
      <c r="C6" s="16" t="str">
        <f>IF(B6&lt;=0.2,"PASS","REVIEW")</f>
        <v>PASS</v>
      </c>
      <c r="D6" s="1" t="s">
        <v>84</v>
      </c>
      <c r="E6" s="1" t="s">
        <v>85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Inputs</vt:lpstr>
      <vt:lpstr>Model</vt:lpstr>
      <vt:lpstr>Checks &amp; Handoffs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 Isenhower</cp:lastModifiedBy>
  <dcterms:modified xsi:type="dcterms:W3CDTF">2026-09-22T17:56:31Z</dcterms:modified>
</cp:coreProperties>
</file>