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42f60a4de4d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dc51ee9f338d4f95"/>
    <x:sheet xmlns:r="http://schemas.openxmlformats.org/officeDocument/2006/relationships" name="Inputs" sheetId="2" r:id="R57b3d655c6ae4b9d"/>
    <x:sheet xmlns:r="http://schemas.openxmlformats.org/officeDocument/2006/relationships" name="Model" sheetId="3" r:id="R885c4e15db4e4c0c"/>
    <x:sheet xmlns:r="http://schemas.openxmlformats.org/officeDocument/2006/relationships" name="Checks &amp; Handoffs" sheetId="4" r:id="R49ac82985f5746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$#,##0"/>
  </x:numFmts>
  <x:fonts count="21">
    <x:font>
      <x:sz val="11"/>
      <x:name val="Carlito"/>
    </x:font>
    <x:font>
      <x:b/>
      <x:sz val="18"/>
      <x:color rgb="FFFFFFFF"/>
      <x:name val="Georgia"/>
    </x:font>
    <x:font>
      <x:sz val="10"/>
      <x:color rgb="FF203238"/>
      <x:name val="Carlito"/>
    </x:font>
    <x:font>
      <x:b/>
      <x:sz val="11"/>
      <x:color rgb="FF142C35"/>
      <x:name val="Carlito"/>
    </x:font>
    <x:font>
      <x:sz val="9"/>
      <x:color rgb="FF203238"/>
      <x:name val="Aptos"/>
    </x:font>
    <x:font>
      <x:b/>
      <x:sz val="9"/>
      <x:color rgb="FF203238"/>
      <x:name val="Aptos"/>
    </x:font>
    <x:font>
      <x:b/>
      <x:sz val="11"/>
      <x:color rgb="FF1E4C86"/>
      <x:name val="Carlito"/>
    </x:font>
    <x:font>
      <x:b/>
      <x:sz val="11"/>
      <x:color rgb="FFFFFFFF"/>
      <x:name val="Carlito"/>
    </x:font>
    <x:font>
      <x:sz val="11"/>
      <x:color rgb="FF203238"/>
      <x:name val="Carlito"/>
    </x:font>
    <x:font>
      <x:b/>
      <x:sz val="11"/>
      <x:name val="Carlito"/>
    </x:font>
    <x:font>
      <x:b/>
      <x:sz val="9"/>
      <x:color rgb="FFFFFFFF"/>
      <x:name val="Aptos"/>
    </x:font>
    <x:font>
      <x:b/>
      <x:sz val="9"/>
      <x:color rgb="FFFFFFFF"/>
      <x:name val="Aptos"/>
    </x:font>
    <x:font>
      <x:sz val="9"/>
      <x:color rgb="FF203238"/>
      <x:name val="Aptos"/>
    </x:font>
    <x:font>
      <x:sz val="11"/>
      <x:color rgb="FF203238"/>
      <x:name val="Carlito"/>
    </x:font>
    <x:font>
      <x:sz val="11"/>
      <x:color rgb="FFFFFFFF"/>
      <x:name val="Carlito"/>
    </x:font>
    <x:font>
      <x:sz val="9"/>
      <x:color rgb="FF203238"/>
      <x:name val="Aptos"/>
    </x:font>
    <x:font>
      <x:sz val="11"/>
      <x:color rgb="FF203238"/>
      <x:name val="Carlito"/>
    </x:font>
    <x:font>
      <x:sz val="9"/>
      <x:color rgb="FF203238"/>
      <x:name val="Aptos"/>
    </x:font>
    <x:font>
      <x:sz val="11"/>
      <x:color rgb="FF203238"/>
      <x:name val="Carlito"/>
    </x:font>
    <x:font>
      <x:sz val="9"/>
      <x:color rgb="FF203238"/>
      <x:name val="Aptos"/>
    </x:font>
    <x:font>
      <x:sz val="11"/>
      <x:color rgb="FF203238"/>
      <x:name val="Carlito"/>
    </x:font>
  </x:fonts>
  <x:fills count="22">
    <x:fill>
      <x:patternFill patternType="none"/>
    </x:fill>
    <x:fill>
      <x:patternFill patternType="gray125"/>
    </x:fill>
    <x:fill>
      <x:patternFill patternType="solid">
        <x:fgColor rgb="FF142C35"/>
      </x:patternFill>
    </x:fill>
    <x:fill>
      <x:patternFill patternType="solid">
        <x:fgColor rgb="FFDCE9E5"/>
      </x:patternFill>
    </x:fill>
    <x:fill>
      <x:patternFill patternType="solid">
        <x:fgColor rgb="FF79AFA6"/>
      </x:patternFill>
    </x:fill>
    <x:fill>
      <x:patternFill patternType="solid">
        <x:fgColor rgb="FFEAF2FF"/>
      </x:patternFill>
    </x:fill>
    <x:fill>
      <x:patternFill patternType="solid">
        <x:fgColor rgb="FFEDF6F2"/>
      </x:patternFill>
    </x:fill>
    <x:fill>
      <x:patternFill patternType="solid">
        <x:fgColor rgb="FFFFF1DD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142C35"/>
      </x:patternFill>
    </x:fill>
    <x:fill>
      <x:patternFill patternType="solid">
        <x:fgColor rgb="FFFFF1DD"/>
      </x:patternFill>
    </x:fill>
    <x:fill>
      <x:patternFill patternType="solid">
        <x:fgColor rgb="FFFFFFFF"/>
      </x:patternFill>
    </x:fill>
    <x:fill>
      <x:patternFill patternType="solid">
        <x:fgColor rgb="FF142C35"/>
      </x:patternFill>
    </x:fill>
    <x:fill>
      <x:patternFill patternType="solid">
        <x:fgColor rgb="FFFFF1DD"/>
      </x:patternFill>
    </x:fill>
    <x:fill>
      <x:patternFill patternType="solid">
        <x:fgColor rgb="FFFFFFFF"/>
      </x:patternFill>
    </x:fill>
    <x:fill>
      <x:patternFill patternType="solid">
        <x:fgColor rgb="FF142C35"/>
      </x:patternFill>
    </x:fill>
    <x:fill>
      <x:patternFill patternType="solid">
        <x:fgColor rgb="FFFFF1DD"/>
      </x:patternFill>
    </x:fill>
    <x:fill>
      <x:patternFill patternType="solid">
        <x:fgColor rgb="FFFFFFFF"/>
      </x:patternFill>
    </x:fill>
    <x:fill>
      <x:patternFill patternType="solid">
        <x:fgColor rgb="FF142C35"/>
      </x:patternFill>
    </x:fill>
    <x:fill>
      <x:patternFill patternType="solid">
        <x:fgColor rgb="FFFFF1DD"/>
      </x:patternFill>
    </x:fill>
  </x:fills>
  <x:borders count="4">
    <x:border/>
    <x:border>
      <x:bottom style="thin">
        <x:color rgb="FFDCE4E0"/>
      </x:bottom>
    </x:border>
    <x:border>
      <x:top style="thin">
        <x:color rgb="FFDCE4E0"/>
      </x:top>
      <x:bottom style="thin">
        <x:color rgb="FFDCE4E0"/>
      </x:bottom>
    </x:border>
    <x:border>
      <x:top style="thin">
        <x:color rgb="FFDCE4E0"/>
      </x:top>
    </x:border>
  </x:borders>
  <x:cellStyleXfs count="1">
    <x:xf numFmtId="0" fontId="0" fillId="0" borderId="0"/>
  </x:cellStyleXfs>
  <x:cellXfs count="21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4" fillId="0" borderId="0" xfId="0" applyNumberFormat="1" applyFont="1" applyFill="1" applyBorder="1"/>
    <x:xf numFmtId="0" fontId="5" fillId="4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0" fillId="0" borderId="1" xfId="0" applyNumberFormat="1" applyFont="1" applyFill="1" applyBorder="1"/>
    <x:xf numFmtId="0" fontId="0" fillId="0" borderId="2" xfId="0" applyNumberFormat="1" applyFont="1" applyFill="1" applyBorder="1"/>
    <x:xf numFmtId="0" fontId="6" fillId="5" borderId="2" xfId="0" applyNumberFormat="1" applyFont="1" applyFill="1" applyBorder="1"/>
    <x:xf numFmtId="0" fontId="0" fillId="0" borderId="3" xfId="0" applyNumberFormat="1" applyFont="1" applyFill="1" applyBorder="1"/>
    <x:xf numFmtId="0" fontId="6" fillId="5" borderId="3" xfId="0" applyNumberFormat="1" applyFont="1" applyFill="1" applyBorder="1"/>
    <x:xf numFmtId="200" fontId="6" fillId="5" borderId="2" xfId="0" applyNumberFormat="1" applyFont="1" applyFill="1" applyBorder="1"/>
    <x:xf numFmtId="201" fontId="6" fillId="5" borderId="2" xfId="0" applyNumberFormat="1" applyFont="1" applyFill="1" applyBorder="1"/>
    <x:xf numFmtId="201" fontId="6" fillId="5" borderId="3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8" fillId="6" borderId="2" xfId="0" applyNumberFormat="1" applyFont="1" applyFill="1" applyBorder="1"/>
    <x:xf numFmtId="0" fontId="8" fillId="6" borderId="3" xfId="0" applyNumberFormat="1" applyFont="1" applyFill="1" applyBorder="1"/>
    <x:xf numFmtId="201" fontId="0" fillId="0" borderId="2" xfId="0" applyNumberFormat="1" applyFont="1" applyFill="1" applyBorder="1"/>
    <x:xf numFmtId="201" fontId="0" fillId="0" borderId="3" xfId="0" applyNumberFormat="1" applyFont="1" applyFill="1" applyBorder="1"/>
    <x:xf numFmtId="200" fontId="8" fillId="6" borderId="2" xfId="0" applyNumberFormat="1" applyFont="1" applyFill="1" applyBorder="1"/>
    <x:xf numFmtId="201" fontId="8" fillId="6" borderId="2" xfId="0" applyNumberFormat="1" applyFont="1" applyFill="1" applyBorder="1"/>
    <x:xf numFmtId="201" fontId="8" fillId="6" borderId="3" xfId="0" applyNumberFormat="1" applyFont="1" applyFill="1" applyBorder="1"/>
    <x:xf numFmtId="0" fontId="9" fillId="6" borderId="0" xfId="0" applyNumberFormat="1" applyFont="1" applyFill="1" applyBorder="1"/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5" fillId="2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201" fontId="5" fillId="5" borderId="2" xfId="0" applyNumberFormat="1" applyFont="1" applyFill="1" applyBorder="1"/>
    <x:xf numFmtId="200" fontId="5" fillId="5" borderId="2" xfId="0" applyNumberFormat="1" applyFont="1" applyFill="1" applyBorder="1"/>
    <x:xf numFmtId="0" fontId="4" fillId="0" borderId="3" xfId="0" applyNumberFormat="1" applyFont="1" applyFill="1" applyBorder="1"/>
    <x:xf numFmtId="201" fontId="5" fillId="5" borderId="3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201" fontId="5" fillId="5" borderId="2" xfId="0" applyNumberFormat="1" applyFont="1" applyFill="1" applyBorder="1" applyAlignment="1">
      <x:alignment wrapText="1"/>
    </x:xf>
    <x:xf numFmtId="200" fontId="5" fillId="5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201" fontId="5" fillId="5" borderId="3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wrapText="1"/>
    </x:xf>
    <x:xf numFmtId="201" fontId="4" fillId="0" borderId="2" xfId="0" applyNumberFormat="1" applyFont="1" applyFill="1" applyBorder="1"/>
    <x:xf numFmtId="200" fontId="4" fillId="6" borderId="2" xfId="0" applyNumberFormat="1" applyFont="1" applyFill="1" applyBorder="1"/>
    <x:xf numFmtId="201" fontId="4" fillId="6" borderId="2" xfId="0" applyNumberFormat="1" applyFont="1" applyFill="1" applyBorder="1"/>
    <x:xf numFmtId="201" fontId="4" fillId="0" borderId="3" xfId="0" applyNumberFormat="1" applyFont="1" applyFill="1" applyBorder="1"/>
    <x:xf numFmtId="0" fontId="4" fillId="6" borderId="3" xfId="0" applyNumberFormat="1" applyFont="1" applyFill="1" applyBorder="1"/>
    <x:xf numFmtId="201" fontId="4" fillId="6" borderId="3" xfId="0" applyNumberFormat="1" applyFont="1" applyFill="1" applyBorder="1"/>
    <x:xf numFmtId="201" fontId="4" fillId="0" borderId="2" xfId="0" applyNumberFormat="1" applyFont="1" applyFill="1" applyBorder="1" applyAlignment="1">
      <x:alignment wrapText="1"/>
    </x:xf>
    <x:xf numFmtId="200" fontId="4" fillId="6" borderId="2" xfId="0" applyNumberFormat="1" applyFont="1" applyFill="1" applyBorder="1" applyAlignment="1">
      <x:alignment wrapText="1"/>
    </x:xf>
    <x:xf numFmtId="201" fontId="4" fillId="6" borderId="2" xfId="0" applyNumberFormat="1" applyFont="1" applyFill="1" applyBorder="1" applyAlignment="1">
      <x:alignment wrapText="1"/>
    </x:xf>
    <x:xf numFmtId="201" fontId="4" fillId="0" borderId="3" xfId="0" applyNumberFormat="1" applyFont="1" applyFill="1" applyBorder="1" applyAlignment="1">
      <x:alignment wrapText="1"/>
    </x:xf>
    <x:xf numFmtId="0" fontId="4" fillId="6" borderId="3" xfId="0" applyNumberFormat="1" applyFont="1" applyFill="1" applyBorder="1" applyAlignment="1">
      <x:alignment wrapText="1"/>
    </x:xf>
    <x:xf numFmtId="201" fontId="4" fillId="6" borderId="3" xfId="0" applyNumberFormat="1" applyFont="1" applyFill="1" applyBorder="1" applyAlignment="1">
      <x:alignment wrapText="1"/>
    </x:xf>
    <x:xf numFmtId="0" fontId="5" fillId="6" borderId="0" xfId="0" applyNumberFormat="1" applyFont="1" applyFill="1" applyBorder="1"/>
    <x:xf numFmtId="0" fontId="5" fillId="7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wrapText="1"/>
    </x:xf>
    <x:xf numFmtId="0" fontId="10" fillId="2" borderId="0" xfId="0" applyNumberFormat="1" applyFont="1" applyFill="1" applyBorder="1" applyAlignment="1">
      <x:alignment wrapText="1"/>
    </x:xf>
    <x:xf numFmtId="0" fontId="11" fillId="2" borderId="1" xfId="0" applyNumberFormat="1" applyFont="1" applyFill="1" applyBorder="1" applyAlignment="1">
      <x:alignment wrapText="1"/>
    </x:xf>
    <x:xf numFmtId="0" fontId="4" fillId="8" borderId="2" xfId="0" applyNumberFormat="1" applyFont="1" applyFill="1" applyBorder="1" applyAlignment="1">
      <x:alignment wrapText="1"/>
    </x:xf>
    <x:xf numFmtId="201" fontId="4" fillId="8" borderId="2" xfId="0" applyNumberFormat="1" applyFont="1" applyFill="1" applyBorder="1" applyAlignment="1">
      <x:alignment wrapText="1"/>
    </x:xf>
    <x:xf numFmtId="200" fontId="4" fillId="8" borderId="2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4" fillId="8" borderId="3" xfId="0" applyNumberFormat="1" applyFont="1" applyFill="1" applyBorder="1" applyAlignment="1">
      <x:alignment wrapText="1"/>
    </x:xf>
    <x:xf numFmtId="201" fontId="4" fillId="8" borderId="3" xfId="0" applyNumberFormat="1" applyFont="1" applyFill="1" applyBorder="1" applyAlignment="1">
      <x:alignment wrapText="1"/>
    </x:xf>
    <x:xf numFmtId="0" fontId="4" fillId="8" borderId="0" xfId="0" applyNumberFormat="1" applyFont="1" applyFill="1" applyBorder="1" applyAlignment="1">
      <x:alignment wrapText="1"/>
    </x:xf>
    <x:xf numFmtId="0" fontId="10" fillId="8" borderId="1" xfId="0" applyNumberFormat="1" applyFont="1" applyFill="1" applyBorder="1" applyAlignment="1">
      <x:alignment wrapText="1"/>
    </x:xf>
    <x:xf numFmtId="0" fontId="5" fillId="8" borderId="1" xfId="0" applyNumberFormat="1" applyFont="1" applyFill="1" applyBorder="1" applyAlignment="1">
      <x:alignment wrapText="1"/>
    </x:xf>
    <x:xf numFmtId="0" fontId="8" fillId="8" borderId="0" xfId="0" applyNumberFormat="1" applyFont="1" applyFill="1" applyBorder="1"/>
    <x:xf numFmtId="0" fontId="4" fillId="9" borderId="2" xfId="0" applyNumberFormat="1" applyFont="1" applyFill="1" applyBorder="1" applyAlignment="1">
      <x:alignment wrapText="1"/>
    </x:xf>
    <x:xf numFmtId="201" fontId="4" fillId="9" borderId="2" xfId="0" applyNumberFormat="1" applyFont="1" applyFill="1" applyBorder="1" applyAlignment="1">
      <x:alignment wrapText="1"/>
    </x:xf>
    <x:xf numFmtId="200" fontId="4" fillId="9" borderId="2" xfId="0" applyNumberFormat="1" applyFont="1" applyFill="1" applyBorder="1" applyAlignment="1">
      <x:alignment wrapText="1"/>
    </x:xf>
    <x:xf numFmtId="0" fontId="8" fillId="9" borderId="0" xfId="0" applyNumberFormat="1" applyFont="1" applyFill="1" applyBorder="1"/>
    <x:xf numFmtId="0" fontId="4" fillId="9" borderId="3" xfId="0" applyNumberFormat="1" applyFont="1" applyFill="1" applyBorder="1" applyAlignment="1">
      <x:alignment wrapText="1"/>
    </x:xf>
    <x:xf numFmtId="201" fontId="4" fillId="9" borderId="3" xfId="0" applyNumberFormat="1" applyFont="1" applyFill="1" applyBorder="1" applyAlignment="1">
      <x:alignment wrapText="1"/>
    </x:xf>
    <x:xf numFmtId="0" fontId="4" fillId="9" borderId="0" xfId="0" applyNumberFormat="1" applyFont="1" applyFill="1" applyBorder="1" applyAlignment="1">
      <x:alignment wrapText="1"/>
    </x:xf>
    <x:xf numFmtId="0" fontId="5" fillId="9" borderId="1" xfId="0" applyNumberFormat="1" applyFont="1" applyFill="1" applyBorder="1" applyAlignment="1">
      <x:alignment wrapText="1"/>
    </x:xf>
    <x:xf numFmtId="0" fontId="4" fillId="10" borderId="2" xfId="0" applyNumberFormat="1" applyFont="1" applyFill="1" applyBorder="1" applyAlignment="1">
      <x:alignment wrapText="1"/>
    </x:xf>
    <x:xf numFmtId="201" fontId="4" fillId="10" borderId="2" xfId="0" applyNumberFormat="1" applyFont="1" applyFill="1" applyBorder="1" applyAlignment="1">
      <x:alignment wrapText="1"/>
    </x:xf>
    <x:xf numFmtId="200" fontId="4" fillId="10" borderId="2" xfId="0" applyNumberFormat="1" applyFont="1" applyFill="1" applyBorder="1" applyAlignment="1">
      <x:alignment wrapText="1"/>
    </x:xf>
    <x:xf numFmtId="0" fontId="8" fillId="10" borderId="0" xfId="0" applyNumberFormat="1" applyFont="1" applyFill="1" applyBorder="1"/>
    <x:xf numFmtId="0" fontId="4" fillId="10" borderId="3" xfId="0" applyNumberFormat="1" applyFont="1" applyFill="1" applyBorder="1" applyAlignment="1">
      <x:alignment wrapText="1"/>
    </x:xf>
    <x:xf numFmtId="201" fontId="4" fillId="10" borderId="3" xfId="0" applyNumberFormat="1" applyFont="1" applyFill="1" applyBorder="1" applyAlignment="1">
      <x:alignment wrapText="1"/>
    </x:xf>
    <x:xf numFmtId="0" fontId="4" fillId="10" borderId="0" xfId="0" applyNumberFormat="1" applyFont="1" applyFill="1" applyBorder="1" applyAlignment="1">
      <x:alignment wrapText="1"/>
    </x:xf>
    <x:xf numFmtId="0" fontId="5" fillId="10" borderId="1" xfId="0" applyNumberFormat="1" applyFont="1" applyFill="1" applyBorder="1" applyAlignment="1">
      <x:alignment wrapText="1"/>
    </x:xf>
    <x:xf numFmtId="0" fontId="12" fillId="10" borderId="2" xfId="0" applyNumberFormat="1" applyFont="1" applyFill="1" applyBorder="1" applyAlignment="1">
      <x:alignment wrapText="1"/>
    </x:xf>
    <x:xf numFmtId="201" fontId="12" fillId="10" borderId="2" xfId="0" applyNumberFormat="1" applyFont="1" applyFill="1" applyBorder="1" applyAlignment="1">
      <x:alignment wrapText="1"/>
    </x:xf>
    <x:xf numFmtId="200" fontId="12" fillId="10" borderId="2" xfId="0" applyNumberFormat="1" applyFont="1" applyFill="1" applyBorder="1" applyAlignment="1">
      <x:alignment wrapText="1"/>
    </x:xf>
    <x:xf numFmtId="0" fontId="13" fillId="10" borderId="0" xfId="0" applyNumberFormat="1" applyFont="1" applyFill="1" applyBorder="1"/>
    <x:xf numFmtId="0" fontId="12" fillId="10" borderId="3" xfId="0" applyNumberFormat="1" applyFont="1" applyFill="1" applyBorder="1" applyAlignment="1">
      <x:alignment wrapText="1"/>
    </x:xf>
    <x:xf numFmtId="201" fontId="12" fillId="10" borderId="3" xfId="0" applyNumberFormat="1" applyFont="1" applyFill="1" applyBorder="1" applyAlignment="1">
      <x:alignment wrapText="1"/>
    </x:xf>
    <x:xf numFmtId="0" fontId="12" fillId="10" borderId="0" xfId="0" applyNumberFormat="1" applyFont="1" applyFill="1" applyBorder="1" applyAlignment="1">
      <x:alignment wrapText="1"/>
    </x:xf>
    <x:xf numFmtId="0" fontId="12" fillId="10" borderId="1" xfId="0" applyNumberFormat="1" applyFont="1" applyFill="1" applyBorder="1" applyAlignment="1">
      <x:alignment wrapText="1"/>
    </x:xf>
    <x:xf numFmtId="201" fontId="12" fillId="10" borderId="0" xfId="0" applyNumberFormat="1" applyFont="1" applyFill="1" applyBorder="1" applyAlignment="1">
      <x:alignment wrapText="1"/>
    </x:xf>
    <x:xf numFmtId="201" fontId="12" fillId="10" borderId="1" xfId="0" applyNumberFormat="1" applyFont="1" applyFill="1" applyBorder="1" applyAlignment="1">
      <x:alignment wrapText="1"/>
    </x:xf>
    <x:xf numFmtId="201" fontId="13" fillId="10" borderId="0" xfId="0" applyNumberFormat="1" applyFont="1" applyFill="1" applyBorder="1"/>
    <x:xf numFmtId="200" fontId="12" fillId="10" borderId="3" xfId="0" applyNumberFormat="1" applyFont="1" applyFill="1" applyBorder="1" applyAlignment="1">
      <x:alignment wrapText="1"/>
    </x:xf>
    <x:xf numFmtId="200" fontId="12" fillId="10" borderId="0" xfId="0" applyNumberFormat="1" applyFont="1" applyFill="1" applyBorder="1" applyAlignment="1">
      <x:alignment wrapText="1"/>
    </x:xf>
    <x:xf numFmtId="200" fontId="12" fillId="10" borderId="1" xfId="0" applyNumberFormat="1" applyFont="1" applyFill="1" applyBorder="1" applyAlignment="1">
      <x:alignment wrapText="1"/>
    </x:xf>
    <x:xf numFmtId="200" fontId="13" fillId="10" borderId="0" xfId="0" applyNumberFormat="1" applyFont="1" applyFill="1" applyBorder="1"/>
    <x:xf numFmtId="0" fontId="0" fillId="11" borderId="0" xfId="0" applyNumberFormat="1" applyFont="1" applyFill="1" applyBorder="1"/>
    <x:xf numFmtId="0" fontId="14" fillId="11" borderId="0" xfId="0" applyNumberFormat="1" applyFont="1" applyFill="1" applyBorder="1"/>
    <x:xf numFmtId="201" fontId="0" fillId="0" borderId="0" xfId="0" applyNumberFormat="1" applyFont="1" applyFill="1" applyBorder="1"/>
    <x:xf numFmtId="0" fontId="0" fillId="12" borderId="0" xfId="0" applyNumberFormat="1" applyFont="1" applyFill="1" applyBorder="1"/>
    <x:xf numFmtId="201" fontId="0" fillId="12" borderId="0" xfId="0" applyNumberFormat="1" applyFont="1" applyFill="1" applyBorder="1"/>
    <x:xf numFmtId="0" fontId="9" fillId="12" borderId="0" xfId="0" applyNumberFormat="1" applyFont="1" applyFill="1" applyBorder="1"/>
    <x:xf numFmtId="201" fontId="9" fillId="12" borderId="0" xfId="0" applyNumberFormat="1" applyFont="1" applyFill="1" applyBorder="1"/>
    <x:xf numFmtId="0" fontId="4" fillId="13" borderId="2" xfId="0" applyNumberFormat="1" applyFont="1" applyFill="1" applyBorder="1" applyAlignment="1">
      <x:alignment wrapText="1"/>
    </x:xf>
    <x:xf numFmtId="201" fontId="4" fillId="13" borderId="2" xfId="0" applyNumberFormat="1" applyFont="1" applyFill="1" applyBorder="1" applyAlignment="1">
      <x:alignment wrapText="1"/>
    </x:xf>
    <x:xf numFmtId="200" fontId="4" fillId="13" borderId="2" xfId="0" applyNumberFormat="1" applyFont="1" applyFill="1" applyBorder="1" applyAlignment="1">
      <x:alignment wrapText="1"/>
    </x:xf>
    <x:xf numFmtId="0" fontId="8" fillId="13" borderId="0" xfId="0" applyNumberFormat="1" applyFont="1" applyFill="1" applyBorder="1"/>
    <x:xf numFmtId="0" fontId="4" fillId="13" borderId="3" xfId="0" applyNumberFormat="1" applyFont="1" applyFill="1" applyBorder="1" applyAlignment="1">
      <x:alignment wrapText="1"/>
    </x:xf>
    <x:xf numFmtId="201" fontId="4" fillId="13" borderId="3" xfId="0" applyNumberFormat="1" applyFont="1" applyFill="1" applyBorder="1" applyAlignment="1">
      <x:alignment wrapText="1"/>
    </x:xf>
    <x:xf numFmtId="200" fontId="4" fillId="13" borderId="3" xfId="0" applyNumberFormat="1" applyFont="1" applyFill="1" applyBorder="1" applyAlignment="1">
      <x:alignment wrapText="1"/>
    </x:xf>
    <x:xf numFmtId="0" fontId="4" fillId="13" borderId="0" xfId="0" applyNumberFormat="1" applyFont="1" applyFill="1" applyBorder="1" applyAlignment="1">
      <x:alignment wrapText="1"/>
    </x:xf>
    <x:xf numFmtId="201" fontId="4" fillId="13" borderId="0" xfId="0" applyNumberFormat="1" applyFont="1" applyFill="1" applyBorder="1" applyAlignment="1">
      <x:alignment wrapText="1"/>
    </x:xf>
    <x:xf numFmtId="200" fontId="4" fillId="13" borderId="0" xfId="0" applyNumberFormat="1" applyFont="1" applyFill="1" applyBorder="1" applyAlignment="1">
      <x:alignment wrapText="1"/>
    </x:xf>
    <x:xf numFmtId="0" fontId="4" fillId="13" borderId="1" xfId="0" applyNumberFormat="1" applyFont="1" applyFill="1" applyBorder="1" applyAlignment="1">
      <x:alignment wrapText="1"/>
    </x:xf>
    <x:xf numFmtId="201" fontId="4" fillId="13" borderId="1" xfId="0" applyNumberFormat="1" applyFont="1" applyFill="1" applyBorder="1" applyAlignment="1">
      <x:alignment wrapText="1"/>
    </x:xf>
    <x:xf numFmtId="200" fontId="4" fillId="13" borderId="1" xfId="0" applyNumberFormat="1" applyFont="1" applyFill="1" applyBorder="1" applyAlignment="1">
      <x:alignment wrapText="1"/>
    </x:xf>
    <x:xf numFmtId="201" fontId="8" fillId="13" borderId="0" xfId="0" applyNumberFormat="1" applyFont="1" applyFill="1" applyBorder="1"/>
    <x:xf numFmtId="200" fontId="8" fillId="13" borderId="0" xfId="0" applyNumberFormat="1" applyFont="1" applyFill="1" applyBorder="1"/>
    <x:xf numFmtId="0" fontId="15" fillId="13" borderId="2" xfId="0" applyNumberFormat="1" applyFont="1" applyFill="1" applyBorder="1" applyAlignment="1">
      <x:alignment wrapText="1"/>
    </x:xf>
    <x:xf numFmtId="201" fontId="15" fillId="13" borderId="2" xfId="0" applyNumberFormat="1" applyFont="1" applyFill="1" applyBorder="1" applyAlignment="1">
      <x:alignment wrapText="1"/>
    </x:xf>
    <x:xf numFmtId="200" fontId="15" fillId="13" borderId="2" xfId="0" applyNumberFormat="1" applyFont="1" applyFill="1" applyBorder="1" applyAlignment="1">
      <x:alignment wrapText="1"/>
    </x:xf>
    <x:xf numFmtId="0" fontId="16" fillId="13" borderId="0" xfId="0" applyNumberFormat="1" applyFont="1" applyFill="1" applyBorder="1"/>
    <x:xf numFmtId="0" fontId="15" fillId="13" borderId="3" xfId="0" applyNumberFormat="1" applyFont="1" applyFill="1" applyBorder="1" applyAlignment="1">
      <x:alignment wrapText="1"/>
    </x:xf>
    <x:xf numFmtId="201" fontId="15" fillId="13" borderId="3" xfId="0" applyNumberFormat="1" applyFont="1" applyFill="1" applyBorder="1" applyAlignment="1">
      <x:alignment wrapText="1"/>
    </x:xf>
    <x:xf numFmtId="200" fontId="15" fillId="13" borderId="3" xfId="0" applyNumberFormat="1" applyFont="1" applyFill="1" applyBorder="1" applyAlignment="1">
      <x:alignment wrapText="1"/>
    </x:xf>
    <x:xf numFmtId="0" fontId="15" fillId="13" borderId="0" xfId="0" applyNumberFormat="1" applyFont="1" applyFill="1" applyBorder="1" applyAlignment="1">
      <x:alignment wrapText="1"/>
    </x:xf>
    <x:xf numFmtId="201" fontId="15" fillId="13" borderId="0" xfId="0" applyNumberFormat="1" applyFont="1" applyFill="1" applyBorder="1" applyAlignment="1">
      <x:alignment wrapText="1"/>
    </x:xf>
    <x:xf numFmtId="200" fontId="15" fillId="13" borderId="0" xfId="0" applyNumberFormat="1" applyFont="1" applyFill="1" applyBorder="1" applyAlignment="1">
      <x:alignment wrapText="1"/>
    </x:xf>
    <x:xf numFmtId="0" fontId="15" fillId="13" borderId="1" xfId="0" applyNumberFormat="1" applyFont="1" applyFill="1" applyBorder="1" applyAlignment="1">
      <x:alignment wrapText="1"/>
    </x:xf>
    <x:xf numFmtId="201" fontId="15" fillId="13" borderId="1" xfId="0" applyNumberFormat="1" applyFont="1" applyFill="1" applyBorder="1" applyAlignment="1">
      <x:alignment wrapText="1"/>
    </x:xf>
    <x:xf numFmtId="200" fontId="15" fillId="13" borderId="1" xfId="0" applyNumberFormat="1" applyFont="1" applyFill="1" applyBorder="1" applyAlignment="1">
      <x:alignment wrapText="1"/>
    </x:xf>
    <x:xf numFmtId="201" fontId="16" fillId="13" borderId="0" xfId="0" applyNumberFormat="1" applyFont="1" applyFill="1" applyBorder="1"/>
    <x:xf numFmtId="200" fontId="16" fillId="13" borderId="0" xfId="0" applyNumberFormat="1" applyFont="1" applyFill="1" applyBorder="1"/>
    <x:xf numFmtId="0" fontId="14" fillId="14" borderId="0" xfId="0" applyNumberFormat="1" applyFont="1" applyFill="1" applyBorder="1"/>
    <x:xf numFmtId="201" fontId="9" fillId="7" borderId="0" xfId="0" applyNumberFormat="1" applyFont="1" applyFill="1" applyBorder="1"/>
    <x:xf numFmtId="0" fontId="9" fillId="15" borderId="0" xfId="0" applyNumberFormat="1" applyFont="1" applyFill="1" applyBorder="1"/>
    <x:xf numFmtId="201" fontId="9" fillId="15" borderId="0" xfId="0" applyNumberFormat="1" applyFont="1" applyFill="1" applyBorder="1"/>
    <x:xf numFmtId="0" fontId="4" fillId="16" borderId="2" xfId="0" applyNumberFormat="1" applyFont="1" applyFill="1" applyBorder="1" applyAlignment="1">
      <x:alignment wrapText="1"/>
    </x:xf>
    <x:xf numFmtId="201" fontId="4" fillId="16" borderId="2" xfId="0" applyNumberFormat="1" applyFont="1" applyFill="1" applyBorder="1" applyAlignment="1">
      <x:alignment wrapText="1"/>
    </x:xf>
    <x:xf numFmtId="200" fontId="4" fillId="16" borderId="2" xfId="0" applyNumberFormat="1" applyFont="1" applyFill="1" applyBorder="1" applyAlignment="1">
      <x:alignment wrapText="1"/>
    </x:xf>
    <x:xf numFmtId="0" fontId="8" fillId="16" borderId="0" xfId="0" applyNumberFormat="1" applyFont="1" applyFill="1" applyBorder="1"/>
    <x:xf numFmtId="0" fontId="4" fillId="16" borderId="3" xfId="0" applyNumberFormat="1" applyFont="1" applyFill="1" applyBorder="1" applyAlignment="1">
      <x:alignment wrapText="1"/>
    </x:xf>
    <x:xf numFmtId="201" fontId="4" fillId="16" borderId="3" xfId="0" applyNumberFormat="1" applyFont="1" applyFill="1" applyBorder="1" applyAlignment="1">
      <x:alignment wrapText="1"/>
    </x:xf>
    <x:xf numFmtId="200" fontId="4" fillId="16" borderId="3" xfId="0" applyNumberFormat="1" applyFont="1" applyFill="1" applyBorder="1" applyAlignment="1">
      <x:alignment wrapText="1"/>
    </x:xf>
    <x:xf numFmtId="0" fontId="4" fillId="16" borderId="0" xfId="0" applyNumberFormat="1" applyFont="1" applyFill="1" applyBorder="1" applyAlignment="1">
      <x:alignment wrapText="1"/>
    </x:xf>
    <x:xf numFmtId="201" fontId="4" fillId="16" borderId="0" xfId="0" applyNumberFormat="1" applyFont="1" applyFill="1" applyBorder="1" applyAlignment="1">
      <x:alignment wrapText="1"/>
    </x:xf>
    <x:xf numFmtId="200" fontId="4" fillId="16" borderId="0" xfId="0" applyNumberFormat="1" applyFont="1" applyFill="1" applyBorder="1" applyAlignment="1">
      <x:alignment wrapText="1"/>
    </x:xf>
    <x:xf numFmtId="0" fontId="4" fillId="16" borderId="1" xfId="0" applyNumberFormat="1" applyFont="1" applyFill="1" applyBorder="1" applyAlignment="1">
      <x:alignment wrapText="1"/>
    </x:xf>
    <x:xf numFmtId="201" fontId="4" fillId="16" borderId="1" xfId="0" applyNumberFormat="1" applyFont="1" applyFill="1" applyBorder="1" applyAlignment="1">
      <x:alignment wrapText="1"/>
    </x:xf>
    <x:xf numFmtId="200" fontId="4" fillId="16" borderId="1" xfId="0" applyNumberFormat="1" applyFont="1" applyFill="1" applyBorder="1" applyAlignment="1">
      <x:alignment wrapText="1"/>
    </x:xf>
    <x:xf numFmtId="201" fontId="8" fillId="16" borderId="0" xfId="0" applyNumberFormat="1" applyFont="1" applyFill="1" applyBorder="1"/>
    <x:xf numFmtId="200" fontId="8" fillId="16" borderId="0" xfId="0" applyNumberFormat="1" applyFont="1" applyFill="1" applyBorder="1"/>
    <x:xf numFmtId="0" fontId="17" fillId="16" borderId="2" xfId="0" applyNumberFormat="1" applyFont="1" applyFill="1" applyBorder="1" applyAlignment="1">
      <x:alignment wrapText="1"/>
    </x:xf>
    <x:xf numFmtId="201" fontId="17" fillId="16" borderId="2" xfId="0" applyNumberFormat="1" applyFont="1" applyFill="1" applyBorder="1" applyAlignment="1">
      <x:alignment wrapText="1"/>
    </x:xf>
    <x:xf numFmtId="200" fontId="17" fillId="16" borderId="2" xfId="0" applyNumberFormat="1" applyFont="1" applyFill="1" applyBorder="1" applyAlignment="1">
      <x:alignment wrapText="1"/>
    </x:xf>
    <x:xf numFmtId="0" fontId="18" fillId="16" borderId="0" xfId="0" applyNumberFormat="1" applyFont="1" applyFill="1" applyBorder="1"/>
    <x:xf numFmtId="0" fontId="17" fillId="16" borderId="3" xfId="0" applyNumberFormat="1" applyFont="1" applyFill="1" applyBorder="1" applyAlignment="1">
      <x:alignment wrapText="1"/>
    </x:xf>
    <x:xf numFmtId="201" fontId="17" fillId="16" borderId="3" xfId="0" applyNumberFormat="1" applyFont="1" applyFill="1" applyBorder="1" applyAlignment="1">
      <x:alignment wrapText="1"/>
    </x:xf>
    <x:xf numFmtId="200" fontId="17" fillId="16" borderId="3" xfId="0" applyNumberFormat="1" applyFont="1" applyFill="1" applyBorder="1" applyAlignment="1">
      <x:alignment wrapText="1"/>
    </x:xf>
    <x:xf numFmtId="0" fontId="17" fillId="16" borderId="0" xfId="0" applyNumberFormat="1" applyFont="1" applyFill="1" applyBorder="1" applyAlignment="1">
      <x:alignment wrapText="1"/>
    </x:xf>
    <x:xf numFmtId="201" fontId="17" fillId="16" borderId="0" xfId="0" applyNumberFormat="1" applyFont="1" applyFill="1" applyBorder="1" applyAlignment="1">
      <x:alignment wrapText="1"/>
    </x:xf>
    <x:xf numFmtId="200" fontId="17" fillId="16" borderId="0" xfId="0" applyNumberFormat="1" applyFont="1" applyFill="1" applyBorder="1" applyAlignment="1">
      <x:alignment wrapText="1"/>
    </x:xf>
    <x:xf numFmtId="0" fontId="17" fillId="16" borderId="1" xfId="0" applyNumberFormat="1" applyFont="1" applyFill="1" applyBorder="1" applyAlignment="1">
      <x:alignment wrapText="1"/>
    </x:xf>
    <x:xf numFmtId="201" fontId="17" fillId="16" borderId="1" xfId="0" applyNumberFormat="1" applyFont="1" applyFill="1" applyBorder="1" applyAlignment="1">
      <x:alignment wrapText="1"/>
    </x:xf>
    <x:xf numFmtId="200" fontId="17" fillId="16" borderId="1" xfId="0" applyNumberFormat="1" applyFont="1" applyFill="1" applyBorder="1" applyAlignment="1">
      <x:alignment wrapText="1"/>
    </x:xf>
    <x:xf numFmtId="201" fontId="18" fillId="16" borderId="0" xfId="0" applyNumberFormat="1" applyFont="1" applyFill="1" applyBorder="1"/>
    <x:xf numFmtId="200" fontId="18" fillId="16" borderId="0" xfId="0" applyNumberFormat="1" applyFont="1" applyFill="1" applyBorder="1"/>
    <x:xf numFmtId="0" fontId="14" fillId="17" borderId="0" xfId="0" applyNumberFormat="1" applyFont="1" applyFill="1" applyBorder="1"/>
    <x:xf numFmtId="0" fontId="9" fillId="18" borderId="0" xfId="0" applyNumberFormat="1" applyFont="1" applyFill="1" applyBorder="1"/>
    <x:xf numFmtId="201" fontId="9" fillId="18" borderId="0" xfId="0" applyNumberFormat="1" applyFont="1" applyFill="1" applyBorder="1"/>
    <x:xf numFmtId="0" fontId="4" fillId="19" borderId="2" xfId="0" applyNumberFormat="1" applyFont="1" applyFill="1" applyBorder="1" applyAlignment="1">
      <x:alignment wrapText="1"/>
    </x:xf>
    <x:xf numFmtId="201" fontId="4" fillId="19" borderId="2" xfId="0" applyNumberFormat="1" applyFont="1" applyFill="1" applyBorder="1" applyAlignment="1">
      <x:alignment wrapText="1"/>
    </x:xf>
    <x:xf numFmtId="200" fontId="4" fillId="19" borderId="2" xfId="0" applyNumberFormat="1" applyFont="1" applyFill="1" applyBorder="1" applyAlignment="1">
      <x:alignment wrapText="1"/>
    </x:xf>
    <x:xf numFmtId="0" fontId="8" fillId="19" borderId="0" xfId="0" applyNumberFormat="1" applyFont="1" applyFill="1" applyBorder="1"/>
    <x:xf numFmtId="0" fontId="4" fillId="19" borderId="3" xfId="0" applyNumberFormat="1" applyFont="1" applyFill="1" applyBorder="1" applyAlignment="1">
      <x:alignment wrapText="1"/>
    </x:xf>
    <x:xf numFmtId="201" fontId="4" fillId="19" borderId="3" xfId="0" applyNumberFormat="1" applyFont="1" applyFill="1" applyBorder="1" applyAlignment="1">
      <x:alignment wrapText="1"/>
    </x:xf>
    <x:xf numFmtId="200" fontId="4" fillId="19" borderId="3" xfId="0" applyNumberFormat="1" applyFont="1" applyFill="1" applyBorder="1" applyAlignment="1">
      <x:alignment wrapText="1"/>
    </x:xf>
    <x:xf numFmtId="0" fontId="4" fillId="19" borderId="0" xfId="0" applyNumberFormat="1" applyFont="1" applyFill="1" applyBorder="1" applyAlignment="1">
      <x:alignment wrapText="1"/>
    </x:xf>
    <x:xf numFmtId="201" fontId="4" fillId="19" borderId="0" xfId="0" applyNumberFormat="1" applyFont="1" applyFill="1" applyBorder="1" applyAlignment="1">
      <x:alignment wrapText="1"/>
    </x:xf>
    <x:xf numFmtId="200" fontId="4" fillId="19" borderId="0" xfId="0" applyNumberFormat="1" applyFont="1" applyFill="1" applyBorder="1" applyAlignment="1">
      <x:alignment wrapText="1"/>
    </x:xf>
    <x:xf numFmtId="0" fontId="4" fillId="19" borderId="1" xfId="0" applyNumberFormat="1" applyFont="1" applyFill="1" applyBorder="1" applyAlignment="1">
      <x:alignment wrapText="1"/>
    </x:xf>
    <x:xf numFmtId="201" fontId="4" fillId="19" borderId="1" xfId="0" applyNumberFormat="1" applyFont="1" applyFill="1" applyBorder="1" applyAlignment="1">
      <x:alignment wrapText="1"/>
    </x:xf>
    <x:xf numFmtId="200" fontId="4" fillId="19" borderId="1" xfId="0" applyNumberFormat="1" applyFont="1" applyFill="1" applyBorder="1" applyAlignment="1">
      <x:alignment wrapText="1"/>
    </x:xf>
    <x:xf numFmtId="201" fontId="8" fillId="19" borderId="0" xfId="0" applyNumberFormat="1" applyFont="1" applyFill="1" applyBorder="1"/>
    <x:xf numFmtId="200" fontId="8" fillId="19" borderId="0" xfId="0" applyNumberFormat="1" applyFont="1" applyFill="1" applyBorder="1"/>
    <x:xf numFmtId="0" fontId="19" fillId="19" borderId="2" xfId="0" applyNumberFormat="1" applyFont="1" applyFill="1" applyBorder="1" applyAlignment="1">
      <x:alignment wrapText="1"/>
    </x:xf>
    <x:xf numFmtId="201" fontId="19" fillId="19" borderId="2" xfId="0" applyNumberFormat="1" applyFont="1" applyFill="1" applyBorder="1" applyAlignment="1">
      <x:alignment wrapText="1"/>
    </x:xf>
    <x:xf numFmtId="200" fontId="19" fillId="19" borderId="2" xfId="0" applyNumberFormat="1" applyFont="1" applyFill="1" applyBorder="1" applyAlignment="1">
      <x:alignment wrapText="1"/>
    </x:xf>
    <x:xf numFmtId="0" fontId="20" fillId="19" borderId="0" xfId="0" applyNumberFormat="1" applyFont="1" applyFill="1" applyBorder="1"/>
    <x:xf numFmtId="0" fontId="19" fillId="19" borderId="3" xfId="0" applyNumberFormat="1" applyFont="1" applyFill="1" applyBorder="1" applyAlignment="1">
      <x:alignment wrapText="1"/>
    </x:xf>
    <x:xf numFmtId="201" fontId="19" fillId="19" borderId="3" xfId="0" applyNumberFormat="1" applyFont="1" applyFill="1" applyBorder="1" applyAlignment="1">
      <x:alignment wrapText="1"/>
    </x:xf>
    <x:xf numFmtId="200" fontId="19" fillId="19" borderId="3" xfId="0" applyNumberFormat="1" applyFont="1" applyFill="1" applyBorder="1" applyAlignment="1">
      <x:alignment wrapText="1"/>
    </x:xf>
    <x:xf numFmtId="0" fontId="19" fillId="19" borderId="0" xfId="0" applyNumberFormat="1" applyFont="1" applyFill="1" applyBorder="1" applyAlignment="1">
      <x:alignment wrapText="1"/>
    </x:xf>
    <x:xf numFmtId="201" fontId="19" fillId="19" borderId="0" xfId="0" applyNumberFormat="1" applyFont="1" applyFill="1" applyBorder="1" applyAlignment="1">
      <x:alignment wrapText="1"/>
    </x:xf>
    <x:xf numFmtId="200" fontId="19" fillId="19" borderId="0" xfId="0" applyNumberFormat="1" applyFont="1" applyFill="1" applyBorder="1" applyAlignment="1">
      <x:alignment wrapText="1"/>
    </x:xf>
    <x:xf numFmtId="0" fontId="19" fillId="19" borderId="1" xfId="0" applyNumberFormat="1" applyFont="1" applyFill="1" applyBorder="1" applyAlignment="1">
      <x:alignment wrapText="1"/>
    </x:xf>
    <x:xf numFmtId="201" fontId="19" fillId="19" borderId="1" xfId="0" applyNumberFormat="1" applyFont="1" applyFill="1" applyBorder="1" applyAlignment="1">
      <x:alignment wrapText="1"/>
    </x:xf>
    <x:xf numFmtId="200" fontId="19" fillId="19" borderId="1" xfId="0" applyNumberFormat="1" applyFont="1" applyFill="1" applyBorder="1" applyAlignment="1">
      <x:alignment wrapText="1"/>
    </x:xf>
    <x:xf numFmtId="201" fontId="20" fillId="19" borderId="0" xfId="0" applyNumberFormat="1" applyFont="1" applyFill="1" applyBorder="1"/>
    <x:xf numFmtId="200" fontId="20" fillId="19" borderId="0" xfId="0" applyNumberFormat="1" applyFont="1" applyFill="1" applyBorder="1"/>
    <x:xf numFmtId="0" fontId="14" fillId="20" borderId="0" xfId="0" applyNumberFormat="1" applyFont="1" applyFill="1" applyBorder="1"/>
    <x:xf numFmtId="0" fontId="9" fillId="21" borderId="0" xfId="0" applyNumberFormat="1" applyFont="1" applyFill="1" applyBorder="1"/>
    <x:xf numFmtId="201" fontId="9" fillId="21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e75967af364e69" /><Relationship Type="http://schemas.openxmlformats.org/officeDocument/2006/relationships/theme" Target="/xl/theme/theme1.xml" Id="R961877ea9fec4b81" /><Relationship Type="http://schemas.openxmlformats.org/officeDocument/2006/relationships/sharedStrings" Target="/xl/sharedStrings.xml" Id="R91d039a7449e407a" /><Relationship Type="http://schemas.openxmlformats.org/officeDocument/2006/relationships/worksheet" Target="/xl/worksheets/sheet1.xml" Id="Rdc51ee9f338d4f95" /><Relationship Type="http://schemas.openxmlformats.org/officeDocument/2006/relationships/worksheet" Target="/xl/worksheets/sheet2.xml" Id="R57b3d655c6ae4b9d" /><Relationship Type="http://schemas.openxmlformats.org/officeDocument/2006/relationships/worksheet" Target="/xl/worksheets/sheet3.xml" Id="R885c4e15db4e4c0c" /><Relationship Type="http://schemas.openxmlformats.org/officeDocument/2006/relationships/worksheet" Target="/xl/worksheets/sheet4.xml" Id="R49ac82985f5746b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670000076293945" hidden="0" customWidth="1"/>
    <x:col min="2" max="2" width="25.559999465942383" hidden="0" customWidth="1"/>
    <x:col min="3" max="3" width="2.7799999713897705" hidden="0" customWidth="1"/>
    <x:col min="4" max="4" width="21.110000610351562" hidden="0" customWidth="1"/>
    <x:col min="5" max="5" width="21.110000610351562" hidden="0" customWidth="1"/>
    <x:col min="6" max="6" width="21.110000610351562" hidden="0" customWidth="1"/>
  </x:cols>
  <x:sheetData>
    <x:row r="1" ht="34" customHeight="1">
      <x:c r="A1" s="2" t="str">
        <x:v>Forecasting</x:v>
      </x:c>
    </x:row>
    <x:row r="2" ht="26" customHeight="1">
      <x:c r="A2" s="4" t="str">
        <x:v>Combine Salesforce opportunity evidence, forecast categories, and leadership judgment.</x:v>
      </x:c>
    </x:row>
    <x:row r="4">
      <x:c r="A4" s="9" t="str">
        <x:v>MODEL OWNER</x:v>
      </x:c>
      <x:c r="B4" s="9" t="str">
        <x:v>Revenue Operations</x:v>
      </x:c>
      <x:c r="C4" s="9"/>
      <x:c r="D4" s="10" t="str">
        <x:v>HOW THIS CONNECTS</x:v>
      </x:c>
      <x:c r="E4" s="10"/>
      <x:c r="F4" s="10"/>
    </x:row>
    <x:row r="5">
      <x:c r="A5" s="9" t="str">
        <x:v>DECISION</x:v>
      </x:c>
      <x:c r="B5" s="9" t="str">
        <x:v>What will close, what is at risk, and what action changes the outcome?</x:v>
      </x:c>
      <x:c r="C5" s="9"/>
      <x:c r="D5" s="9" t="str">
        <x:v>1. Reads opportunity data or CSV exports.</x:v>
      </x:c>
      <x:c r="E5" s="9"/>
      <x:c r="F5" s="9"/>
    </x:row>
    <x:row r="6">
      <x:c r="A6" s="9" t="str">
        <x:v>EDIT</x:v>
      </x:c>
      <x:c r="B6" s="9" t="str">
        <x:v>Blue cells only</x:v>
      </x:c>
      <x:c r="C6" s="9"/>
      <x:c r="D6" s="9" t="str">
        <x:v>2. Compares forecast to approved bookings plan.</x:v>
      </x:c>
      <x:c r="E6" s="9"/>
      <x:c r="F6" s="9"/>
    </x:row>
    <x:row r="7">
      <x:c r="A7" s="9" t="str">
        <x:v>FORMULAS</x:v>
      </x:c>
      <x:c r="B7" s="9" t="str">
        <x:v>Green cells</x:v>
      </x:c>
      <x:c r="C7" s="9"/>
      <x:c r="D7" s="9" t="str">
        <x:v>3. Hands forecast gap and risk exceptions to Executive View.</x:v>
      </x:c>
      <x:c r="E7" s="9"/>
      <x:c r="F7" s="9"/>
    </x:row>
    <x:row r="8">
      <x:c r="A8" s="9" t="str">
        <x:v>STATUS</x:v>
      </x:c>
      <x:c r="B8" s="9" t="str">
        <x:v>Synthetic sample assumptions</x:v>
      </x:c>
      <x:c r="C8" s="9"/>
      <x:c r="D8" s="9"/>
      <x:c r="E8" s="9"/>
      <x:c r="F8" s="9"/>
    </x:row>
    <x:row r="9">
      <x:c r="A9" s="9" t="str">
        <x:v>REFRESH</x:v>
      </x:c>
      <x:c r="B9" s="9" t="str">
        <x:v>Update inputs, review checks, approve handoff</x:v>
      </x:c>
      <x:c r="C9" s="9"/>
      <x:c r="D9" s="9"/>
      <x:c r="E9" s="9"/>
      <x:c r="F9" s="9"/>
    </x:row>
    <x:row r="10">
      <x:c r="A10" s="9" t="str">
        <x:v>WEB PAIRING</x:v>
      </x:c>
      <x:c r="B10" s="9" t="str">
        <x:v>Coherence interactive model</x:v>
      </x:c>
      <x:c r="C10" s="9"/>
      <x:c r="D10" s="9"/>
      <x:c r="E10" s="9"/>
      <x:c r="F10" s="9"/>
    </x:row>
    <x:row r="11">
      <x:c r="A11" s="9"/>
      <x:c r="B11" s="9"/>
      <x:c r="C11" s="9"/>
      <x:c r="D11" s="9"/>
      <x:c r="E11" s="9"/>
      <x:c r="F11" s="9"/>
    </x:row>
    <x:row r="12">
      <x:c r="A12" s="9"/>
      <x:c r="B12" s="9"/>
      <x:c r="C12" s="9"/>
      <x:c r="D12" s="9"/>
      <x:c r="E12" s="9"/>
      <x:c r="F12" s="9"/>
    </x:row>
    <x:row r="13">
      <x:c r="A13" s="10" t="str">
        <x:v>LEARNING GUIDE</x:v>
      </x:c>
      <x:c r="B13" s="10"/>
      <x:c r="C13" s="10"/>
      <x:c r="D13" s="10"/>
      <x:c r="E13" s="10"/>
      <x:c r="F13" s="10"/>
    </x:row>
    <x:row r="14">
      <x:c r="A14" s="9" t="str">
        <x:v>1</x:v>
      </x:c>
      <x:c r="B14" s="9" t="str">
        <x:v>Read the decision and handoffs before changing numbers</x:v>
      </x:c>
      <x:c r="C14" s="9" t="str"/>
      <x:c r="D14" s="9" t="str"/>
      <x:c r="E14" s="9" t="str"/>
      <x:c r="F14" s="9" t="str"/>
    </x:row>
    <x:row r="15">
      <x:c r="A15" s="9" t="str">
        <x:v>2</x:v>
      </x:c>
      <x:c r="B15" s="9" t="str">
        <x:v>Change one blue assumption at a time and observe formulas</x:v>
      </x:c>
      <x:c r="C15" s="9" t="str"/>
      <x:c r="D15" s="9" t="str"/>
      <x:c r="E15" s="9" t="str"/>
      <x:c r="F15" s="9" t="str"/>
    </x:row>
    <x:row r="16">
      <x:c r="A16" s="9" t="str">
        <x:v>3</x:v>
      </x:c>
      <x:c r="B16" s="9" t="str">
        <x:v>Trace every headline metric back to a visible formula</x:v>
      </x:c>
      <x:c r="C16" s="9" t="str"/>
      <x:c r="D16" s="9" t="str"/>
      <x:c r="E16" s="9" t="str"/>
      <x:c r="F16" s="9" t="str"/>
    </x:row>
    <x:row r="17">
      <x:c r="A17" s="9" t="str">
        <x:v>4</x:v>
      </x:c>
      <x:c r="B17" s="9" t="str">
        <x:v>Resolve failed checks before approving the model</x:v>
      </x:c>
      <x:c r="C17" s="9" t="str"/>
      <x:c r="D17" s="9" t="str"/>
      <x:c r="E17" s="9" t="str"/>
      <x:c r="F17" s="9" t="str"/>
    </x:row>
    <x:row r="18">
      <x:c r="A18" s="9" t="str">
        <x:v>5</x:v>
      </x:c>
      <x:c r="B18" s="9" t="str">
        <x:v>Document company-specific policy instead of hiding it in formulas</x:v>
      </x:c>
      <x:c r="C18" s="9" t="str"/>
      <x:c r="D18" s="9" t="str"/>
      <x:c r="E18" s="9" t="str"/>
      <x:c r="F18" s="9" t="str"/>
    </x:row>
  </x:sheetData>
  <x:mergeCells>
    <x:mergeCell ref="A1:F1"/>
    <x:mergeCell ref="A2:F2"/>
    <x:mergeCell ref="D4:F4"/>
    <x:mergeCell ref="D5:F5"/>
    <x:mergeCell ref="D6:F6"/>
    <x:mergeCell ref="D7:F7"/>
    <x:mergeCell ref="A13:F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.440000534057617" hidden="0" customWidth="1"/>
    <x:col min="2" max="2" width="14.4399995803833" hidden="0" customWidth="1"/>
    <x:col min="3" max="3" width="12.779999732971191" hidden="0" customWidth="1"/>
    <x:col min="4" max="4" width="36.66999816894531" hidden="0" customWidth="1"/>
  </x:cols>
  <x:sheetData>
    <x:row r="1" ht="15" hidden="0" customHeight="1">
      <x:c r="A1" s="67" t="str">
        <x:v>Forecasting | Inputs</x:v>
      </x:c>
      <x:c r="B1" s="9"/>
      <x:c r="C1" s="9"/>
      <x:c r="D1" s="9"/>
    </x:row>
    <x:row r="2" ht="15" hidden="0" customHeight="1">
      <x:c r="A2" s="44" t="str">
        <x:v>ASSUMPTION</x:v>
      </x:c>
      <x:c r="B2" s="44" t="str">
        <x:v>VALUE</x:v>
      </x:c>
      <x:c r="C2" s="44" t="str">
        <x:v>UNIT / TYPE</x:v>
      </x:c>
      <x:c r="D2" s="44" t="str">
        <x:v>WHY IT MATTERS</x:v>
      </x:c>
    </x:row>
    <x:row r="3" ht="15" hidden="0" customHeight="1">
      <x:c r="A3" s="45" t="str">
        <x:v>FY2027 new + expansion ARR plan</x:v>
      </x:c>
      <x:c r="B3" s="46" t="n">
        <x:v>24000000</x:v>
      </x:c>
      <x:c r="C3" s="45" t="str">
        <x:v>Currency</x:v>
      </x:c>
      <x:c r="D3" s="45" t="str">
        <x:v>Approved plan</x:v>
      </x:c>
    </x:row>
    <x:row r="4" ht="15" hidden="0" customHeight="1">
      <x:c r="A4" s="45" t="str">
        <x:v>Pipeline category weight</x:v>
      </x:c>
      <x:c r="B4" s="47" t="n">
        <x:v>0.15</x:v>
      </x:c>
      <x:c r="C4" s="45" t="str">
        <x:v>Percent</x:v>
      </x:c>
      <x:c r="D4" s="45" t="str">
        <x:v>Evidence-based weighting</x:v>
      </x:c>
    </x:row>
    <x:row r="5" ht="15" hidden="0" customHeight="1">
      <x:c r="A5" s="45" t="str">
        <x:v>Best Case weight</x:v>
      </x:c>
      <x:c r="B5" s="47" t="n">
        <x:v>0.5</x:v>
      </x:c>
      <x:c r="C5" s="45" t="str">
        <x:v>Percent</x:v>
      </x:c>
      <x:c r="D5" s="45" t="str">
        <x:v>Evidence-based weighting</x:v>
      </x:c>
    </x:row>
    <x:row r="6" ht="15" hidden="0" customHeight="1">
      <x:c r="A6" s="45" t="str">
        <x:v>Commit weight</x:v>
      </x:c>
      <x:c r="B6" s="47" t="n">
        <x:v>0.85</x:v>
      </x:c>
      <x:c r="C6" s="45" t="str">
        <x:v>Percent</x:v>
      </x:c>
      <x:c r="D6" s="45" t="str">
        <x:v>Evidence-based weighting</x:v>
      </x:c>
    </x:row>
    <x:row r="7" ht="15" hidden="0" customHeight="1">
      <x:c r="A7" s="48" t="str">
        <x:v>Leadership adjustment</x:v>
      </x:c>
      <x:c r="B7" s="49" t="n">
        <x:v>0</x:v>
      </x:c>
      <x:c r="C7" s="48" t="str">
        <x:v>Currency</x:v>
      </x:c>
      <x:c r="D7" s="48" t="str">
        <x:v>Opening snapshot leadership adjustment: $0; signed changes need explanation</x:v>
      </x:c>
    </x:row>
  </x:sheetData>
  <x:mergeCells>
    <x:mergeCell ref="A1:D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.440000534057617" hidden="0" customWidth="1"/>
    <x:col min="2" max="2" width="14.4399995803833" hidden="0" customWidth="1"/>
    <x:col min="3" max="3" width="14.4399995803833" hidden="0" customWidth="1"/>
    <x:col min="4" max="4" width="14.4399995803833" hidden="0" customWidth="1"/>
    <x:col min="5" max="5" width="18.889999389648438" hidden="0" customWidth="1"/>
    <x:col min="6" max="6" width="33.33000183105469" hidden="0" customWidth="1"/>
    <x:col min="7" max="7" width="18" hidden="0" customWidth="1"/>
    <x:col min="8" max="8" width="15" hidden="0" customWidth="1"/>
    <x:col min="9" max="9" width="15" hidden="0" customWidth="1"/>
    <x:col min="10" max="10" width="10" hidden="0" customWidth="1"/>
  </x:cols>
  <x:sheetData>
    <x:row r="1" ht="15" hidden="0" customHeight="1">
      <x:c r="A1" s="67" t="str">
        <x:v>Forecasting | Calculation Model</x:v>
      </x:c>
      <x:c r="B1" s="9"/>
      <x:c r="C1" s="9"/>
      <x:c r="D1" s="9"/>
      <x:c r="E1" s="9"/>
      <x:c r="F1" s="9"/>
    </x:row>
    <x:row r="2" ht="15" hidden="0" customHeight="1">
      <x:c r="A2" s="9"/>
      <x:c r="B2" s="9"/>
      <x:c r="C2" s="9"/>
      <x:c r="D2" s="9"/>
      <x:c r="E2" s="9"/>
      <x:c r="F2" s="9"/>
    </x:row>
    <x:row r="3" ht="15" hidden="0" customHeight="1">
      <x:c r="A3" s="68" t="str">
        <x:v>OPPORTUNITY ID</x:v>
      </x:c>
      <x:c r="B3" s="68" t="str">
        <x:v>STAGE</x:v>
      </x:c>
      <x:c r="C3" s="68" t="str">
        <x:v>CATEGORY</x:v>
      </x:c>
      <x:c r="D3" s="68" t="str">
        <x:v>ARR</x:v>
      </x:c>
      <x:c r="E3" s="68" t="str">
        <x:v>WEIGHT</x:v>
      </x:c>
      <x:c r="F3" s="68" t="str">
        <x:v>WEIGHTED</x:v>
      </x:c>
      <x:c r="G3" s="214" t="str">
        <x:v>SOURCE</x:v>
      </x:c>
      <x:c r="H3" s="214" t="str">
        <x:v>CREATED</x:v>
      </x:c>
      <x:c r="I3" s="214" t="str">
        <x:v>EXPECTED CLOSE</x:v>
      </x:c>
      <x:c r="J3" s="214" t="str">
        <x:v>QUARTER</x:v>
      </x:c>
    </x:row>
    <x:row r="4" ht="15" hidden="0" customHeight="1">
      <x:c r="A4" s="199" t="str">
        <x:v>FY27-1-1-1</x:v>
      </x:c>
      <x:c r="B4" s="199" t="str">
        <x:v>Qualified</x:v>
      </x:c>
      <x:c r="C4" s="199" t="str">
        <x:v>Open Pipeline</x:v>
      </x:c>
      <x:c r="D4" s="200" t="n">
        <x:v>1275000</x:v>
      </x:c>
      <x:c r="E4" s="201" t="n">
        <x:f>'Inputs'!$B$4</x:f>
        <x:v>0.15</x:v>
      </x:c>
      <x:c r="F4" s="200" t="n">
        <x:f>D4*E4</x:f>
        <x:v>191250</x:v>
      </x:c>
      <x:c r="G4" s="202" t="str">
        <x:v>Marketing</x:v>
      </x:c>
      <x:c r="H4" s="202" t="str">
        <x:v>2026-12-15</x:v>
      </x:c>
      <x:c r="I4" s="202" t="str">
        <x:v>2027-02-15</x:v>
      </x:c>
      <x:c r="J4" s="202" t="str">
        <x:v>Q1</x:v>
      </x:c>
    </x:row>
    <x:row r="5" ht="15" hidden="0" customHeight="1">
      <x:c r="A5" s="199" t="str">
        <x:v>FY27-1-1-2</x:v>
      </x:c>
      <x:c r="B5" s="199" t="str">
        <x:v>Qualified</x:v>
      </x:c>
      <x:c r="C5" s="199" t="str">
        <x:v>Best Case</x:v>
      </x:c>
      <x:c r="D5" s="200" t="n">
        <x:v>1275000</x:v>
      </x:c>
      <x:c r="E5" s="201" t="n">
        <x:f>'Inputs'!$B$5</x:f>
        <x:v>0.5</x:v>
      </x:c>
      <x:c r="F5" s="200" t="n">
        <x:f>D5*E5</x:f>
        <x:v>637500</x:v>
      </x:c>
      <x:c r="G5" s="202" t="str">
        <x:v>Marketing</x:v>
      </x:c>
      <x:c r="H5" s="202" t="str">
        <x:v>2026-12-15</x:v>
      </x:c>
      <x:c r="I5" s="202" t="str">
        <x:v>2027-02-15</x:v>
      </x:c>
      <x:c r="J5" s="202" t="str">
        <x:v>Q1</x:v>
      </x:c>
    </x:row>
    <x:row r="6" ht="15" hidden="0" customHeight="1">
      <x:c r="A6" s="199" t="str">
        <x:v>FY27-1-1-3</x:v>
      </x:c>
      <x:c r="B6" s="199" t="str">
        <x:v>Qualified</x:v>
      </x:c>
      <x:c r="C6" s="199" t="str">
        <x:v>Commit</x:v>
      </x:c>
      <x:c r="D6" s="200" t="n">
        <x:v>1275000</x:v>
      </x:c>
      <x:c r="E6" s="201" t="n">
        <x:f>'Inputs'!$B$6</x:f>
        <x:v>0.85</x:v>
      </x:c>
      <x:c r="F6" s="200" t="n">
        <x:f>D6*E6</x:f>
        <x:v>1083750</x:v>
      </x:c>
      <x:c r="G6" s="202" t="str">
        <x:v>Marketing</x:v>
      </x:c>
      <x:c r="H6" s="202" t="str">
        <x:v>2026-12-15</x:v>
      </x:c>
      <x:c r="I6" s="202" t="str">
        <x:v>2027-02-15</x:v>
      </x:c>
      <x:c r="J6" s="202" t="str">
        <x:v>Q1</x:v>
      </x:c>
    </x:row>
    <x:row r="7" ht="15" hidden="0" customHeight="1">
      <x:c r="A7" s="199" t="str">
        <x:v>FY27-1-2-1</x:v>
      </x:c>
      <x:c r="B7" s="199" t="str">
        <x:v>Qualified</x:v>
      </x:c>
      <x:c r="C7" s="199" t="str">
        <x:v>Open Pipeline</x:v>
      </x:c>
      <x:c r="D7" s="200" t="n">
        <x:v>510000</x:v>
      </x:c>
      <x:c r="E7" s="201" t="n">
        <x:f>'Inputs'!$B$4</x:f>
        <x:v>0.15</x:v>
      </x:c>
      <x:c r="F7" s="200" t="n">
        <x:f>D7*E7</x:f>
        <x:v>76500</x:v>
      </x:c>
      <x:c r="G7" s="202" t="str">
        <x:v>Partner</x:v>
      </x:c>
      <x:c r="H7" s="202" t="str">
        <x:v>2026-12-15</x:v>
      </x:c>
      <x:c r="I7" s="202" t="str">
        <x:v>2027-02-15</x:v>
      </x:c>
      <x:c r="J7" s="202" t="str">
        <x:v>Q1</x:v>
      </x:c>
    </x:row>
    <x:row r="8" ht="15" hidden="0" customHeight="1">
      <x:c r="A8" s="199" t="str">
        <x:v>FY27-1-2-2</x:v>
      </x:c>
      <x:c r="B8" s="199" t="str">
        <x:v>Qualified</x:v>
      </x:c>
      <x:c r="C8" s="199" t="str">
        <x:v>Best Case</x:v>
      </x:c>
      <x:c r="D8" s="200" t="n">
        <x:v>510000</x:v>
      </x:c>
      <x:c r="E8" s="201" t="n">
        <x:f>'Inputs'!$B$5</x:f>
        <x:v>0.5</x:v>
      </x:c>
      <x:c r="F8" s="200" t="n">
        <x:f>D8*E8</x:f>
        <x:v>255000</x:v>
      </x:c>
      <x:c r="G8" s="202" t="str">
        <x:v>Partner</x:v>
      </x:c>
      <x:c r="H8" s="202" t="str">
        <x:v>2026-12-15</x:v>
      </x:c>
      <x:c r="I8" s="202" t="str">
        <x:v>2027-02-15</x:v>
      </x:c>
      <x:c r="J8" s="202" t="str">
        <x:v>Q1</x:v>
      </x:c>
    </x:row>
    <x:row r="9" ht="15" hidden="0" customHeight="1">
      <x:c r="A9" s="199" t="str">
        <x:v>FY27-1-2-3</x:v>
      </x:c>
      <x:c r="B9" s="199" t="str">
        <x:v>Qualified</x:v>
      </x:c>
      <x:c r="C9" s="199" t="str">
        <x:v>Commit</x:v>
      </x:c>
      <x:c r="D9" s="200" t="n">
        <x:v>510000</x:v>
      </x:c>
      <x:c r="E9" s="201" t="n">
        <x:f>'Inputs'!$B$6</x:f>
        <x:v>0.85</x:v>
      </x:c>
      <x:c r="F9" s="200" t="n">
        <x:f>D9*E9</x:f>
        <x:v>433500</x:v>
      </x:c>
      <x:c r="G9" s="202" t="str">
        <x:v>Partner</x:v>
      </x:c>
      <x:c r="H9" s="202" t="str">
        <x:v>2026-12-15</x:v>
      </x:c>
      <x:c r="I9" s="202" t="str">
        <x:v>2027-02-15</x:v>
      </x:c>
      <x:c r="J9" s="202" t="str">
        <x:v>Q1</x:v>
      </x:c>
    </x:row>
    <x:row r="10" ht="15" hidden="0" customHeight="1">
      <x:c r="A10" s="199" t="str">
        <x:v>FY27-1-3-1</x:v>
      </x:c>
      <x:c r="B10" s="199" t="str">
        <x:v>Qualified</x:v>
      </x:c>
      <x:c r="C10" s="199" t="str">
        <x:v>Open Pipeline</x:v>
      </x:c>
      <x:c r="D10" s="200" t="n">
        <x:v>2464999.9999999995</x:v>
      </x:c>
      <x:c r="E10" s="201" t="n">
        <x:f>'Inputs'!$B$4</x:f>
        <x:v>0.15</x:v>
      </x:c>
      <x:c r="F10" s="200" t="n">
        <x:f>D10*E10</x:f>
        <x:v>369749.99999999994</x:v>
      </x:c>
      <x:c r="G10" s="202" t="str">
        <x:v>Sales direct</x:v>
      </x:c>
      <x:c r="H10" s="202" t="str">
        <x:v>2026-12-15</x:v>
      </x:c>
      <x:c r="I10" s="202" t="str">
        <x:v>2027-02-15</x:v>
      </x:c>
      <x:c r="J10" s="202" t="str">
        <x:v>Q1</x:v>
      </x:c>
    </x:row>
    <x:row r="11" ht="15" hidden="0" customHeight="1">
      <x:c r="A11" s="203" t="str">
        <x:v>FY27-1-3-2</x:v>
      </x:c>
      <x:c r="B11" s="203" t="str">
        <x:v>Qualified</x:v>
      </x:c>
      <x:c r="C11" s="203" t="str">
        <x:v>Best Case</x:v>
      </x:c>
      <x:c r="D11" s="204" t="n">
        <x:v>2464999.9999999995</x:v>
      </x:c>
      <x:c r="E11" s="205" t="n">
        <x:f>'Inputs'!$B$5</x:f>
        <x:v>0.5</x:v>
      </x:c>
      <x:c r="F11" s="204" t="n">
        <x:f>D11*E11</x:f>
        <x:v>1232499.9999999998</x:v>
      </x:c>
      <x:c r="G11" s="202" t="str">
        <x:v>Sales direct</x:v>
      </x:c>
      <x:c r="H11" s="202" t="str">
        <x:v>2026-12-15</x:v>
      </x:c>
      <x:c r="I11" s="202" t="str">
        <x:v>2027-02-15</x:v>
      </x:c>
      <x:c r="J11" s="202" t="str">
        <x:v>Q1</x:v>
      </x:c>
    </x:row>
    <x:row r="12" ht="15" hidden="0" customHeight="1">
      <x:c r="A12" s="206" t="str">
        <x:v>FY27-1-3-3</x:v>
      </x:c>
      <x:c r="B12" s="206" t="str">
        <x:v>Qualified</x:v>
      </x:c>
      <x:c r="C12" s="206" t="str">
        <x:v>Commit</x:v>
      </x:c>
      <x:c r="D12" s="207" t="n">
        <x:v>2464999.9999999995</x:v>
      </x:c>
      <x:c r="E12" s="208" t="n">
        <x:f>'Inputs'!$B$6</x:f>
        <x:v>0.85</x:v>
      </x:c>
      <x:c r="F12" s="207" t="n">
        <x:f>D12*E12</x:f>
        <x:v>2095249.9999999995</x:v>
      </x:c>
      <x:c r="G12" s="202" t="str">
        <x:v>Sales direct</x:v>
      </x:c>
      <x:c r="H12" s="202" t="str">
        <x:v>2026-12-15</x:v>
      </x:c>
      <x:c r="I12" s="202" t="str">
        <x:v>2027-02-15</x:v>
      </x:c>
      <x:c r="J12" s="202" t="str">
        <x:v>Q1</x:v>
      </x:c>
    </x:row>
    <x:row r="13" ht="15" hidden="0" customHeight="1">
      <x:c r="A13" s="206" t="str">
        <x:v>FY27-2-1-1</x:v>
      </x:c>
      <x:c r="B13" s="206" t="str">
        <x:v>Qualified</x:v>
      </x:c>
      <x:c r="C13" s="206" t="str">
        <x:v>Open Pipeline</x:v>
      </x:c>
      <x:c r="D13" s="207" t="n">
        <x:v>1275000</x:v>
      </x:c>
      <x:c r="E13" s="208" t="n">
        <x:f>'Inputs'!$B$4</x:f>
        <x:v>0.15</x:v>
      </x:c>
      <x:c r="F13" s="207" t="n">
        <x:f>D13*E13</x:f>
        <x:v>191250</x:v>
      </x:c>
      <x:c r="G13" s="202" t="str">
        <x:v>Marketing</x:v>
      </x:c>
      <x:c r="H13" s="202" t="str">
        <x:v>2026-12-15</x:v>
      </x:c>
      <x:c r="I13" s="202" t="str">
        <x:v>2027-05-15</x:v>
      </x:c>
      <x:c r="J13" s="202" t="str">
        <x:v>Q2</x:v>
      </x:c>
    </x:row>
    <x:row r="14" ht="15" hidden="0" customHeight="1">
      <x:c r="A14" s="209" t="str">
        <x:v>FY27-2-1-2</x:v>
      </x:c>
      <x:c r="B14" s="209" t="str">
        <x:v>Qualified</x:v>
      </x:c>
      <x:c r="C14" s="209" t="str">
        <x:v>Best Case</x:v>
      </x:c>
      <x:c r="D14" s="210" t="n">
        <x:v>1275000</x:v>
      </x:c>
      <x:c r="E14" s="211" t="n">
        <x:f>'Inputs'!$B$5</x:f>
        <x:v>0.5</x:v>
      </x:c>
      <x:c r="F14" s="210" t="n">
        <x:f>D14*E14</x:f>
        <x:v>637500</x:v>
      </x:c>
      <x:c r="G14" s="202" t="str">
        <x:v>Marketing</x:v>
      </x:c>
      <x:c r="H14" s="202" t="str">
        <x:v>2026-12-15</x:v>
      </x:c>
      <x:c r="I14" s="202" t="str">
        <x:v>2027-05-15</x:v>
      </x:c>
      <x:c r="J14" s="202" t="str">
        <x:v>Q2</x:v>
      </x:c>
    </x:row>
    <x:row r="15" ht="21.600000381469727" hidden="0" customHeight="1">
      <x:c r="A15" s="199" t="str">
        <x:v>FY27-2-1-3</x:v>
      </x:c>
      <x:c r="B15" s="200" t="str">
        <x:v>Qualified</x:v>
      </x:c>
      <x:c r="C15" s="199" t="str">
        <x:v>Commit</x:v>
      </x:c>
      <x:c r="D15" s="200" t="n">
        <x:v>1275000</x:v>
      </x:c>
      <x:c r="E15" s="201" t="n">
        <x:f>'Inputs'!$B$6</x:f>
        <x:v>0.85</x:v>
      </x:c>
      <x:c r="F15" s="200" t="n">
        <x:f>D15*E15</x:f>
        <x:v>1083750</x:v>
      </x:c>
      <x:c r="G15" s="202" t="str">
        <x:v>Marketing</x:v>
      </x:c>
      <x:c r="H15" s="202" t="str">
        <x:v>2026-12-15</x:v>
      </x:c>
      <x:c r="I15" s="202" t="str">
        <x:v>2027-05-15</x:v>
      </x:c>
      <x:c r="J15" s="202" t="str">
        <x:v>Q2</x:v>
      </x:c>
    </x:row>
    <x:row r="16" ht="15" hidden="0" customHeight="1">
      <x:c r="A16" s="199" t="str">
        <x:v>FY27-2-2-1</x:v>
      </x:c>
      <x:c r="B16" s="200" t="str">
        <x:v>Qualified</x:v>
      </x:c>
      <x:c r="C16" s="199" t="str">
        <x:v>Open Pipeline</x:v>
      </x:c>
      <x:c r="D16" s="200" t="n">
        <x:v>510000</x:v>
      </x:c>
      <x:c r="E16" s="201" t="n">
        <x:f>'Inputs'!$B$4</x:f>
        <x:v>0.15</x:v>
      </x:c>
      <x:c r="F16" s="200" t="n">
        <x:f>D16*E16</x:f>
        <x:v>76500</x:v>
      </x:c>
      <x:c r="G16" s="202" t="str">
        <x:v>Partner</x:v>
      </x:c>
      <x:c r="H16" s="202" t="str">
        <x:v>2026-12-15</x:v>
      </x:c>
      <x:c r="I16" s="202" t="str">
        <x:v>2027-05-15</x:v>
      </x:c>
      <x:c r="J16" s="202" t="str">
        <x:v>Q2</x:v>
      </x:c>
    </x:row>
    <x:row r="17" ht="15" hidden="0" customHeight="1">
      <x:c r="A17" s="199" t="str">
        <x:v>FY27-2-2-2</x:v>
      </x:c>
      <x:c r="B17" s="200" t="str">
        <x:v>Qualified</x:v>
      </x:c>
      <x:c r="C17" s="199" t="str">
        <x:v>Best Case</x:v>
      </x:c>
      <x:c r="D17" s="200" t="n">
        <x:v>510000</x:v>
      </x:c>
      <x:c r="E17" s="201" t="n">
        <x:f>'Inputs'!$B$5</x:f>
        <x:v>0.5</x:v>
      </x:c>
      <x:c r="F17" s="200" t="n">
        <x:f>D17*E17</x:f>
        <x:v>255000</x:v>
      </x:c>
      <x:c r="G17" s="202" t="str">
        <x:v>Partner</x:v>
      </x:c>
      <x:c r="H17" s="202" t="str">
        <x:v>2026-12-15</x:v>
      </x:c>
      <x:c r="I17" s="202" t="str">
        <x:v>2027-05-15</x:v>
      </x:c>
      <x:c r="J17" s="202" t="str">
        <x:v>Q2</x:v>
      </x:c>
    </x:row>
    <x:row r="18" ht="15" hidden="0" customHeight="1">
      <x:c r="A18" s="199" t="str">
        <x:v>FY27-2-2-3</x:v>
      </x:c>
      <x:c r="B18" s="200" t="str">
        <x:v>Qualified</x:v>
      </x:c>
      <x:c r="C18" s="199" t="str">
        <x:v>Commit</x:v>
      </x:c>
      <x:c r="D18" s="200" t="n">
        <x:v>510000</x:v>
      </x:c>
      <x:c r="E18" s="201" t="n">
        <x:f>'Inputs'!$B$6</x:f>
        <x:v>0.85</x:v>
      </x:c>
      <x:c r="F18" s="200" t="n">
        <x:f>D18*E18</x:f>
        <x:v>433500</x:v>
      </x:c>
      <x:c r="G18" s="202" t="str">
        <x:v>Partner</x:v>
      </x:c>
      <x:c r="H18" s="202" t="str">
        <x:v>2026-12-15</x:v>
      </x:c>
      <x:c r="I18" s="202" t="str">
        <x:v>2027-05-15</x:v>
      </x:c>
      <x:c r="J18" s="202" t="str">
        <x:v>Q2</x:v>
      </x:c>
    </x:row>
    <x:row r="19" ht="15" hidden="0" customHeight="1">
      <x:c r="A19" s="203" t="str">
        <x:v>FY27-2-3-1</x:v>
      </x:c>
      <x:c r="B19" s="204" t="str">
        <x:v>Qualified</x:v>
      </x:c>
      <x:c r="C19" s="203" t="str">
        <x:v>Open Pipeline</x:v>
      </x:c>
      <x:c r="D19" s="204" t="n">
        <x:v>2464999.9999999995</x:v>
      </x:c>
      <x:c r="E19" s="205" t="n">
        <x:f>'Inputs'!$B$4</x:f>
        <x:v>0.15</x:v>
      </x:c>
      <x:c r="F19" s="204" t="n">
        <x:f>D19*E19</x:f>
        <x:v>369749.99999999994</x:v>
      </x:c>
      <x:c r="G19" s="202" t="str">
        <x:v>Sales direct</x:v>
      </x:c>
      <x:c r="H19" s="202" t="str">
        <x:v>2026-12-15</x:v>
      </x:c>
      <x:c r="I19" s="202" t="str">
        <x:v>2027-05-15</x:v>
      </x:c>
      <x:c r="J19" s="202" t="str">
        <x:v>Q2</x:v>
      </x:c>
    </x:row>
    <x:row r="20">
      <x:c r="A20" s="202" t="str">
        <x:v>FY27-2-3-2</x:v>
      </x:c>
      <x:c r="B20" s="202" t="str">
        <x:v>Qualified</x:v>
      </x:c>
      <x:c r="C20" s="202" t="str">
        <x:v>Best Case</x:v>
      </x:c>
      <x:c r="D20" s="212" t="n">
        <x:v>2464999.9999999995</x:v>
      </x:c>
      <x:c r="E20" s="213" t="n">
        <x:f>'Inputs'!$B$5</x:f>
        <x:v>0.5</x:v>
      </x:c>
      <x:c r="F20" s="212" t="n">
        <x:f>D20*E20</x:f>
        <x:v>1232499.9999999998</x:v>
      </x:c>
      <x:c r="G20" s="202" t="str">
        <x:v>Sales direct</x:v>
      </x:c>
      <x:c r="H20" s="202" t="str">
        <x:v>2026-12-15</x:v>
      </x:c>
      <x:c r="I20" s="202" t="str">
        <x:v>2027-05-15</x:v>
      </x:c>
      <x:c r="J20" s="202" t="str">
        <x:v>Q2</x:v>
      </x:c>
    </x:row>
    <x:row r="21">
      <x:c r="A21" s="202" t="str">
        <x:v>FY27-2-3-3</x:v>
      </x:c>
      <x:c r="B21" s="202" t="str">
        <x:v>Qualified</x:v>
      </x:c>
      <x:c r="C21" s="202" t="str">
        <x:v>Commit</x:v>
      </x:c>
      <x:c r="D21" s="212" t="n">
        <x:v>2464999.9999999995</x:v>
      </x:c>
      <x:c r="E21" s="213" t="n">
        <x:f>'Inputs'!$B$6</x:f>
        <x:v>0.85</x:v>
      </x:c>
      <x:c r="F21" s="212" t="n">
        <x:f>D21*E21</x:f>
        <x:v>2095249.9999999995</x:v>
      </x:c>
      <x:c r="G21" s="202" t="str">
        <x:v>Sales direct</x:v>
      </x:c>
      <x:c r="H21" s="202" t="str">
        <x:v>2026-12-15</x:v>
      </x:c>
      <x:c r="I21" s="202" t="str">
        <x:v>2027-05-15</x:v>
      </x:c>
      <x:c r="J21" s="202" t="str">
        <x:v>Q2</x:v>
      </x:c>
    </x:row>
    <x:row r="22">
      <x:c r="A22" s="202" t="str">
        <x:v>FY27-3-1-1</x:v>
      </x:c>
      <x:c r="B22" s="202" t="str">
        <x:v>Qualified</x:v>
      </x:c>
      <x:c r="C22" s="202" t="str">
        <x:v>Open Pipeline</x:v>
      </x:c>
      <x:c r="D22" s="212" t="n">
        <x:v>1275000</x:v>
      </x:c>
      <x:c r="E22" s="213" t="n">
        <x:f>'Inputs'!$B$4</x:f>
        <x:v>0.15</x:v>
      </x:c>
      <x:c r="F22" s="212" t="n">
        <x:f>D22*E22</x:f>
        <x:v>191250</x:v>
      </x:c>
      <x:c r="G22" s="202" t="str">
        <x:v>Marketing</x:v>
      </x:c>
      <x:c r="H22" s="202" t="str">
        <x:v>2026-12-15</x:v>
      </x:c>
      <x:c r="I22" s="202" t="str">
        <x:v>2027-08-15</x:v>
      </x:c>
      <x:c r="J22" s="202" t="str">
        <x:v>Q3</x:v>
      </x:c>
    </x:row>
    <x:row r="23">
      <x:c r="A23" s="202" t="str">
        <x:v>FY27-3-1-2</x:v>
      </x:c>
      <x:c r="B23" s="202" t="str">
        <x:v>Qualified</x:v>
      </x:c>
      <x:c r="C23" s="202" t="str">
        <x:v>Best Case</x:v>
      </x:c>
      <x:c r="D23" s="212" t="n">
        <x:v>1275000</x:v>
      </x:c>
      <x:c r="E23" s="213" t="n">
        <x:f>'Inputs'!$B$5</x:f>
        <x:v>0.5</x:v>
      </x:c>
      <x:c r="F23" s="212" t="n">
        <x:f>D23*E23</x:f>
        <x:v>637500</x:v>
      </x:c>
      <x:c r="G23" s="202" t="str">
        <x:v>Marketing</x:v>
      </x:c>
      <x:c r="H23" s="202" t="str">
        <x:v>2026-12-15</x:v>
      </x:c>
      <x:c r="I23" s="202" t="str">
        <x:v>2027-08-15</x:v>
      </x:c>
      <x:c r="J23" s="202" t="str">
        <x:v>Q3</x:v>
      </x:c>
    </x:row>
    <x:row r="24">
      <x:c r="A24" s="202" t="str">
        <x:v>FY27-3-1-3</x:v>
      </x:c>
      <x:c r="B24" s="202" t="str">
        <x:v>Qualified</x:v>
      </x:c>
      <x:c r="C24" s="202" t="str">
        <x:v>Commit</x:v>
      </x:c>
      <x:c r="D24" s="212" t="n">
        <x:v>1275000</x:v>
      </x:c>
      <x:c r="E24" s="213" t="n">
        <x:f>'Inputs'!$B$6</x:f>
        <x:v>0.85</x:v>
      </x:c>
      <x:c r="F24" s="212" t="n">
        <x:f>D24*E24</x:f>
        <x:v>1083750</x:v>
      </x:c>
      <x:c r="G24" s="202" t="str">
        <x:v>Marketing</x:v>
      </x:c>
      <x:c r="H24" s="202" t="str">
        <x:v>2026-12-15</x:v>
      </x:c>
      <x:c r="I24" s="202" t="str">
        <x:v>2027-08-15</x:v>
      </x:c>
      <x:c r="J24" s="202" t="str">
        <x:v>Q3</x:v>
      </x:c>
    </x:row>
    <x:row r="25">
      <x:c r="A25" s="202" t="str">
        <x:v>FY27-3-2-1</x:v>
      </x:c>
      <x:c r="B25" s="202" t="str">
        <x:v>Qualified</x:v>
      </x:c>
      <x:c r="C25" s="202" t="str">
        <x:v>Open Pipeline</x:v>
      </x:c>
      <x:c r="D25" s="212" t="n">
        <x:v>510000</x:v>
      </x:c>
      <x:c r="E25" s="213" t="n">
        <x:f>'Inputs'!$B$4</x:f>
        <x:v>0.15</x:v>
      </x:c>
      <x:c r="F25" s="212" t="n">
        <x:f>D25*E25</x:f>
        <x:v>76500</x:v>
      </x:c>
      <x:c r="G25" s="202" t="str">
        <x:v>Partner</x:v>
      </x:c>
      <x:c r="H25" s="202" t="str">
        <x:v>2026-12-15</x:v>
      </x:c>
      <x:c r="I25" s="202" t="str">
        <x:v>2027-08-15</x:v>
      </x:c>
      <x:c r="J25" s="202" t="str">
        <x:v>Q3</x:v>
      </x:c>
    </x:row>
    <x:row r="26">
      <x:c r="A26" s="202" t="str">
        <x:v>FY27-3-2-2</x:v>
      </x:c>
      <x:c r="B26" s="202" t="str">
        <x:v>Qualified</x:v>
      </x:c>
      <x:c r="C26" s="202" t="str">
        <x:v>Best Case</x:v>
      </x:c>
      <x:c r="D26" s="212" t="n">
        <x:v>510000</x:v>
      </x:c>
      <x:c r="E26" s="213" t="n">
        <x:f>'Inputs'!$B$5</x:f>
        <x:v>0.5</x:v>
      </x:c>
      <x:c r="F26" s="212" t="n">
        <x:f>D26*E26</x:f>
        <x:v>255000</x:v>
      </x:c>
      <x:c r="G26" s="202" t="str">
        <x:v>Partner</x:v>
      </x:c>
      <x:c r="H26" s="202" t="str">
        <x:v>2026-12-15</x:v>
      </x:c>
      <x:c r="I26" s="202" t="str">
        <x:v>2027-08-15</x:v>
      </x:c>
      <x:c r="J26" s="202" t="str">
        <x:v>Q3</x:v>
      </x:c>
    </x:row>
    <x:row r="27">
      <x:c r="A27" s="202" t="str">
        <x:v>FY27-3-2-3</x:v>
      </x:c>
      <x:c r="B27" s="202" t="str">
        <x:v>Qualified</x:v>
      </x:c>
      <x:c r="C27" s="202" t="str">
        <x:v>Commit</x:v>
      </x:c>
      <x:c r="D27" s="212" t="n">
        <x:v>510000</x:v>
      </x:c>
      <x:c r="E27" s="213" t="n">
        <x:f>'Inputs'!$B$6</x:f>
        <x:v>0.85</x:v>
      </x:c>
      <x:c r="F27" s="212" t="n">
        <x:f>D27*E27</x:f>
        <x:v>433500</x:v>
      </x:c>
      <x:c r="G27" s="202" t="str">
        <x:v>Partner</x:v>
      </x:c>
      <x:c r="H27" s="202" t="str">
        <x:v>2026-12-15</x:v>
      </x:c>
      <x:c r="I27" s="202" t="str">
        <x:v>2027-08-15</x:v>
      </x:c>
      <x:c r="J27" s="202" t="str">
        <x:v>Q3</x:v>
      </x:c>
    </x:row>
    <x:row r="28">
      <x:c r="A28" s="202" t="str">
        <x:v>FY27-3-3-1</x:v>
      </x:c>
      <x:c r="B28" s="202" t="str">
        <x:v>Qualified</x:v>
      </x:c>
      <x:c r="C28" s="202" t="str">
        <x:v>Open Pipeline</x:v>
      </x:c>
      <x:c r="D28" s="212" t="n">
        <x:v>2464999.9999999995</x:v>
      </x:c>
      <x:c r="E28" s="213" t="n">
        <x:f>'Inputs'!$B$4</x:f>
        <x:v>0.15</x:v>
      </x:c>
      <x:c r="F28" s="212" t="n">
        <x:f>D28*E28</x:f>
        <x:v>369749.99999999994</x:v>
      </x:c>
      <x:c r="G28" s="202" t="str">
        <x:v>Sales direct</x:v>
      </x:c>
      <x:c r="H28" s="202" t="str">
        <x:v>2026-12-15</x:v>
      </x:c>
      <x:c r="I28" s="202" t="str">
        <x:v>2027-08-15</x:v>
      </x:c>
      <x:c r="J28" s="202" t="str">
        <x:v>Q3</x:v>
      </x:c>
    </x:row>
    <x:row r="29">
      <x:c r="A29" s="202" t="str">
        <x:v>FY27-3-3-2</x:v>
      </x:c>
      <x:c r="B29" s="202" t="str">
        <x:v>Qualified</x:v>
      </x:c>
      <x:c r="C29" s="202" t="str">
        <x:v>Best Case</x:v>
      </x:c>
      <x:c r="D29" s="212" t="n">
        <x:v>2464999.9999999995</x:v>
      </x:c>
      <x:c r="E29" s="213" t="n">
        <x:f>'Inputs'!$B$5</x:f>
        <x:v>0.5</x:v>
      </x:c>
      <x:c r="F29" s="212" t="n">
        <x:f>D29*E29</x:f>
        <x:v>1232499.9999999998</x:v>
      </x:c>
      <x:c r="G29" s="202" t="str">
        <x:v>Sales direct</x:v>
      </x:c>
      <x:c r="H29" s="202" t="str">
        <x:v>2026-12-15</x:v>
      </x:c>
      <x:c r="I29" s="202" t="str">
        <x:v>2027-08-15</x:v>
      </x:c>
      <x:c r="J29" s="202" t="str">
        <x:v>Q3</x:v>
      </x:c>
    </x:row>
    <x:row r="30">
      <x:c r="A30" s="202" t="str">
        <x:v>FY27-3-3-3</x:v>
      </x:c>
      <x:c r="B30" s="202" t="str">
        <x:v>Qualified</x:v>
      </x:c>
      <x:c r="C30" s="202" t="str">
        <x:v>Commit</x:v>
      </x:c>
      <x:c r="D30" s="212" t="n">
        <x:v>2464999.9999999995</x:v>
      </x:c>
      <x:c r="E30" s="213" t="n">
        <x:f>'Inputs'!$B$6</x:f>
        <x:v>0.85</x:v>
      </x:c>
      <x:c r="F30" s="212" t="n">
        <x:f>D30*E30</x:f>
        <x:v>2095249.9999999995</x:v>
      </x:c>
      <x:c r="G30" s="202" t="str">
        <x:v>Sales direct</x:v>
      </x:c>
      <x:c r="H30" s="202" t="str">
        <x:v>2026-12-15</x:v>
      </x:c>
      <x:c r="I30" s="202" t="str">
        <x:v>2027-08-15</x:v>
      </x:c>
      <x:c r="J30" s="202" t="str">
        <x:v>Q3</x:v>
      </x:c>
    </x:row>
    <x:row r="31">
      <x:c r="A31" s="202" t="str">
        <x:v>FY27-4-1-1</x:v>
      </x:c>
      <x:c r="B31" s="202" t="str">
        <x:v>Qualified</x:v>
      </x:c>
      <x:c r="C31" s="202" t="str">
        <x:v>Open Pipeline</x:v>
      </x:c>
      <x:c r="D31" s="212" t="n">
        <x:v>1275000</x:v>
      </x:c>
      <x:c r="E31" s="213" t="n">
        <x:f>'Inputs'!$B$4</x:f>
        <x:v>0.15</x:v>
      </x:c>
      <x:c r="F31" s="212" t="n">
        <x:f>D31*E31</x:f>
        <x:v>191250</x:v>
      </x:c>
      <x:c r="G31" s="202" t="str">
        <x:v>Marketing</x:v>
      </x:c>
      <x:c r="H31" s="202" t="str">
        <x:v>2026-12-15</x:v>
      </x:c>
      <x:c r="I31" s="202" t="str">
        <x:v>2027-11-15</x:v>
      </x:c>
      <x:c r="J31" s="202" t="str">
        <x:v>Q4</x:v>
      </x:c>
    </x:row>
    <x:row r="32">
      <x:c r="A32" s="202" t="str">
        <x:v>FY27-4-1-2</x:v>
      </x:c>
      <x:c r="B32" s="202" t="str">
        <x:v>Qualified</x:v>
      </x:c>
      <x:c r="C32" s="202" t="str">
        <x:v>Best Case</x:v>
      </x:c>
      <x:c r="D32" s="212" t="n">
        <x:v>1275000</x:v>
      </x:c>
      <x:c r="E32" s="213" t="n">
        <x:f>'Inputs'!$B$5</x:f>
        <x:v>0.5</x:v>
      </x:c>
      <x:c r="F32" s="212" t="n">
        <x:f>D32*E32</x:f>
        <x:v>637500</x:v>
      </x:c>
      <x:c r="G32" s="202" t="str">
        <x:v>Marketing</x:v>
      </x:c>
      <x:c r="H32" s="202" t="str">
        <x:v>2026-12-15</x:v>
      </x:c>
      <x:c r="I32" s="202" t="str">
        <x:v>2027-11-15</x:v>
      </x:c>
      <x:c r="J32" s="202" t="str">
        <x:v>Q4</x:v>
      </x:c>
    </x:row>
    <x:row r="33">
      <x:c r="A33" s="202" t="str">
        <x:v>FY27-4-1-3</x:v>
      </x:c>
      <x:c r="B33" s="202" t="str">
        <x:v>Qualified</x:v>
      </x:c>
      <x:c r="C33" s="202" t="str">
        <x:v>Commit</x:v>
      </x:c>
      <x:c r="D33" s="212" t="n">
        <x:v>1275000</x:v>
      </x:c>
      <x:c r="E33" s="213" t="n">
        <x:f>'Inputs'!$B$6</x:f>
        <x:v>0.85</x:v>
      </x:c>
      <x:c r="F33" s="212" t="n">
        <x:f>D33*E33</x:f>
        <x:v>1083750</x:v>
      </x:c>
      <x:c r="G33" s="202" t="str">
        <x:v>Marketing</x:v>
      </x:c>
      <x:c r="H33" s="202" t="str">
        <x:v>2026-12-15</x:v>
      </x:c>
      <x:c r="I33" s="202" t="str">
        <x:v>2027-11-15</x:v>
      </x:c>
      <x:c r="J33" s="202" t="str">
        <x:v>Q4</x:v>
      </x:c>
    </x:row>
    <x:row r="34">
      <x:c r="A34" s="202" t="str">
        <x:v>FY27-4-2-1</x:v>
      </x:c>
      <x:c r="B34" s="202" t="str">
        <x:v>Qualified</x:v>
      </x:c>
      <x:c r="C34" s="202" t="str">
        <x:v>Open Pipeline</x:v>
      </x:c>
      <x:c r="D34" s="212" t="n">
        <x:v>510000</x:v>
      </x:c>
      <x:c r="E34" s="213" t="n">
        <x:f>'Inputs'!$B$4</x:f>
        <x:v>0.15</x:v>
      </x:c>
      <x:c r="F34" s="212" t="n">
        <x:f>D34*E34</x:f>
        <x:v>76500</x:v>
      </x:c>
      <x:c r="G34" s="202" t="str">
        <x:v>Partner</x:v>
      </x:c>
      <x:c r="H34" s="202" t="str">
        <x:v>2026-12-15</x:v>
      </x:c>
      <x:c r="I34" s="202" t="str">
        <x:v>2027-11-15</x:v>
      </x:c>
      <x:c r="J34" s="202" t="str">
        <x:v>Q4</x:v>
      </x:c>
    </x:row>
    <x:row r="35">
      <x:c r="A35" s="202" t="str">
        <x:v>FY27-4-2-2</x:v>
      </x:c>
      <x:c r="B35" s="202" t="str">
        <x:v>Qualified</x:v>
      </x:c>
      <x:c r="C35" s="202" t="str">
        <x:v>Best Case</x:v>
      </x:c>
      <x:c r="D35" s="212" t="n">
        <x:v>510000</x:v>
      </x:c>
      <x:c r="E35" s="213" t="n">
        <x:f>'Inputs'!$B$5</x:f>
        <x:v>0.5</x:v>
      </x:c>
      <x:c r="F35" s="212" t="n">
        <x:f>D35*E35</x:f>
        <x:v>255000</x:v>
      </x:c>
      <x:c r="G35" s="202" t="str">
        <x:v>Partner</x:v>
      </x:c>
      <x:c r="H35" s="202" t="str">
        <x:v>2026-12-15</x:v>
      </x:c>
      <x:c r="I35" s="202" t="str">
        <x:v>2027-11-15</x:v>
      </x:c>
      <x:c r="J35" s="202" t="str">
        <x:v>Q4</x:v>
      </x:c>
    </x:row>
    <x:row r="36">
      <x:c r="A36" s="202" t="str">
        <x:v>FY27-4-2-3</x:v>
      </x:c>
      <x:c r="B36" s="202" t="str">
        <x:v>Qualified</x:v>
      </x:c>
      <x:c r="C36" s="202" t="str">
        <x:v>Commit</x:v>
      </x:c>
      <x:c r="D36" s="212" t="n">
        <x:v>510000</x:v>
      </x:c>
      <x:c r="E36" s="213" t="n">
        <x:f>'Inputs'!$B$6</x:f>
        <x:v>0.85</x:v>
      </x:c>
      <x:c r="F36" s="212" t="n">
        <x:f>D36*E36</x:f>
        <x:v>433500</x:v>
      </x:c>
      <x:c r="G36" s="202" t="str">
        <x:v>Partner</x:v>
      </x:c>
      <x:c r="H36" s="202" t="str">
        <x:v>2026-12-15</x:v>
      </x:c>
      <x:c r="I36" s="202" t="str">
        <x:v>2027-11-15</x:v>
      </x:c>
      <x:c r="J36" s="202" t="str">
        <x:v>Q4</x:v>
      </x:c>
    </x:row>
    <x:row r="37">
      <x:c r="A37" s="202" t="str">
        <x:v>FY27-4-3-1</x:v>
      </x:c>
      <x:c r="B37" s="202" t="str">
        <x:v>Qualified</x:v>
      </x:c>
      <x:c r="C37" s="202" t="str">
        <x:v>Open Pipeline</x:v>
      </x:c>
      <x:c r="D37" s="212" t="n">
        <x:v>2464999.9999999995</x:v>
      </x:c>
      <x:c r="E37" s="213" t="n">
        <x:f>'Inputs'!$B$4</x:f>
        <x:v>0.15</x:v>
      </x:c>
      <x:c r="F37" s="212" t="n">
        <x:f>D37*E37</x:f>
        <x:v>369749.99999999994</x:v>
      </x:c>
      <x:c r="G37" s="202" t="str">
        <x:v>Sales direct</x:v>
      </x:c>
      <x:c r="H37" s="202" t="str">
        <x:v>2026-12-15</x:v>
      </x:c>
      <x:c r="I37" s="202" t="str">
        <x:v>2027-11-15</x:v>
      </x:c>
      <x:c r="J37" s="202" t="str">
        <x:v>Q4</x:v>
      </x:c>
    </x:row>
    <x:row r="38">
      <x:c r="A38" s="202" t="str">
        <x:v>FY27-4-3-2</x:v>
      </x:c>
      <x:c r="B38" s="202" t="str">
        <x:v>Qualified</x:v>
      </x:c>
      <x:c r="C38" s="202" t="str">
        <x:v>Best Case</x:v>
      </x:c>
      <x:c r="D38" s="212" t="n">
        <x:v>2464999.9999999995</x:v>
      </x:c>
      <x:c r="E38" s="213" t="n">
        <x:f>'Inputs'!$B$5</x:f>
        <x:v>0.5</x:v>
      </x:c>
      <x:c r="F38" s="212" t="n">
        <x:f>D38*E38</x:f>
        <x:v>1232499.9999999998</x:v>
      </x:c>
      <x:c r="G38" s="202" t="str">
        <x:v>Sales direct</x:v>
      </x:c>
      <x:c r="H38" s="202" t="str">
        <x:v>2026-12-15</x:v>
      </x:c>
      <x:c r="I38" s="202" t="str">
        <x:v>2027-11-15</x:v>
      </x:c>
      <x:c r="J38" s="202" t="str">
        <x:v>Q4</x:v>
      </x:c>
    </x:row>
    <x:row r="39">
      <x:c r="A39" s="202" t="str">
        <x:v>FY27-4-3-3</x:v>
      </x:c>
      <x:c r="B39" s="202" t="str">
        <x:v>Qualified</x:v>
      </x:c>
      <x:c r="C39" s="202" t="str">
        <x:v>Commit</x:v>
      </x:c>
      <x:c r="D39" s="212" t="n">
        <x:v>2464999.9999999995</x:v>
      </x:c>
      <x:c r="E39" s="213" t="n">
        <x:f>'Inputs'!$B$6</x:f>
        <x:v>0.85</x:v>
      </x:c>
      <x:c r="F39" s="212" t="n">
        <x:f>D39*E39</x:f>
        <x:v>2095249.9999999995</x:v>
      </x:c>
      <x:c r="G39" s="202" t="str">
        <x:v>Sales direct</x:v>
      </x:c>
      <x:c r="H39" s="202" t="str">
        <x:v>2026-12-15</x:v>
      </x:c>
      <x:c r="I39" s="202" t="str">
        <x:v>2027-11-15</x:v>
      </x:c>
      <x:c r="J39" s="202" t="str">
        <x:v>Q4</x:v>
      </x:c>
    </x:row>
    <x:row r="40">
      <x:c r="A40" s="215" t="str">
        <x:v>TOTAL</x:v>
      </x:c>
      <x:c r="B40" s="215"/>
      <x:c r="C40" s="215"/>
      <x:c r="D40" s="216" t="n">
        <x:f>SUM(D4:D39)</x:f>
        <x:v>51000000</x:v>
      </x:c>
      <x:c r="E40" s="215"/>
      <x:c r="F40" s="216" t="n">
        <x:f>SUM(F4:F39)</x:f>
        <x:v>25500000</x:v>
      </x:c>
      <x:c r="G40" s="215"/>
      <x:c r="H40" s="215"/>
      <x:c r="I40" s="215"/>
      <x:c r="J40" s="215"/>
    </x:row>
    <x:row r="43">
      <x:c r="A43" t="str">
        <x:v>FORECAST BRIDGE</x:v>
      </x:c>
      <x:c r="B43" t="str">
        <x:v>VALUE</x:v>
      </x:c>
    </x:row>
    <x:row r="44">
      <x:c r="A44" t="str">
        <x:v>Weighted open forecast</x:v>
      </x:c>
      <x:c r="B44" t="n">
        <x:f>F40</x:f>
        <x:v>25500000</x:v>
      </x:c>
    </x:row>
    <x:row r="45">
      <x:c r="A45" t="str">
        <x:v>Leadership adjustment</x:v>
      </x:c>
      <x:c r="B45" t="n">
        <x:f>'Inputs'!$B$7</x:f>
        <x:v>0</x:v>
      </x:c>
    </x:row>
    <x:row r="46">
      <x:c r="A46" t="str">
        <x:v>Submitted FY2027 forecast</x:v>
      </x:c>
      <x:c r="B46" t="n">
        <x:f>IF(B44+B45&lt;0,NA(),B44+B45)</x:f>
        <x:v>25500000</x:v>
      </x:c>
    </x:row>
    <x:row r="47">
      <x:c r="A47" t="str">
        <x:v>FY2027 plan</x:v>
      </x:c>
      <x:c r="B47" t="n">
        <x:f>'Inputs'!$B$3</x:f>
        <x:v>24000000</x:v>
      </x:c>
    </x:row>
    <x:row r="48">
      <x:c r="A48" t="str">
        <x:v>Signed variance</x:v>
      </x:c>
      <x:c r="B48" t="n">
        <x:f>B46-B47</x:f>
        <x:v>1500000</x:v>
      </x:c>
    </x:row>
  </x:sheetData>
  <x:mergeCells>
    <x:mergeCell ref="A1:F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.780000686645508" hidden="0" customWidth="1"/>
    <x:col min="2" max="2" width="16.670000076293945" hidden="0" customWidth="1"/>
    <x:col min="3" max="3" width="13.329999923706055" hidden="0" customWidth="1"/>
    <x:col min="4" max="4" width="21.110000610351562" hidden="0" customWidth="1"/>
    <x:col min="5" max="5" width="36.66999816894531" hidden="0" customWidth="1"/>
  </x:cols>
  <x:sheetData>
    <x:row r="1" ht="15" hidden="0" customHeight="1">
      <x:c r="A1" s="67" t="str">
        <x:v>Forecasting | Checks &amp; Handoffs</x:v>
      </x:c>
      <x:c r="B1" s="9"/>
      <x:c r="C1" s="9"/>
      <x:c r="D1" s="9"/>
      <x:c r="E1" s="9"/>
    </x:row>
    <x:row r="2" ht="15" hidden="0" customHeight="1">
      <x:c r="A2" s="9" t="str">
        <x:v>CONTROL / OUTPUT</x:v>
      </x:c>
      <x:c r="B2" s="9" t="str">
        <x:v>VALUE</x:v>
      </x:c>
      <x:c r="C2" s="9" t="str">
        <x:v>STATUS</x:v>
      </x:c>
      <x:c r="D2" s="9" t="str">
        <x:v>OWNER / RECEIVER</x:v>
      </x:c>
      <x:c r="E2" s="9" t="str">
        <x:v>WHY IT MATTERS</x:v>
      </x:c>
    </x:row>
    <x:row r="3" ht="15" hidden="0" customHeight="1">
      <x:c r="A3" s="9" t="str">
        <x:v>Category weights ordered</x:v>
      </x:c>
      <x:c r="B3" s="65" t="n">
        <x:f>IF(AND(Inputs!B4&lt;Inputs!B5,Inputs!B5&lt;Inputs!B6),1,0)</x:f>
        <x:v>1</x:v>
      </x:c>
      <x:c r="C3" s="66" t="str">
        <x:f>IF(B3=1,"PASS","FAIL")</x:f>
        <x:v>PASS</x:v>
      </x:c>
      <x:c r="D3" s="9" t="str">
        <x:v>RevOps</x:v>
      </x:c>
      <x:c r="E3" s="9" t="str">
        <x:v>Prevents incoherent weighting</x:v>
      </x:c>
    </x:row>
    <x:row r="4" ht="15" hidden="0" customHeight="1">
      <x:c r="A4" s="9" t="str">
        <x:v>Submitted forecast</x:v>
      </x:c>
      <x:c r="B4" s="65" t="str">
        <x:f>Model!B17</x:f>
        <x:v>Qualified</x:v>
      </x:c>
      <x:c r="C4" s="66" t="str">
        <x:v>OUTPUT</x:v>
      </x:c>
      <x:c r="D4" s="9" t="str">
        <x:v>Executive View</x:v>
      </x:c>
      <x:c r="E4" s="9" t="str">
        <x:v>Leadership call</x:v>
      </x:c>
    </x:row>
    <x:row r="5" ht="15" hidden="0" customHeight="1">
      <x:c r="A5" s="9" t="str">
        <x:v>Gap to plan</x:v>
      </x:c>
      <x:c r="B5" s="65" t="str">
        <x:f>Model!B19</x:f>
        <x:v>Qualified</x:v>
      </x:c>
      <x:c r="C5" s="66" t="str">
        <x:f>IF(B5&gt;=0,"ON PLAN","GAP")</x:f>
        <x:v>ON PLAN</x:v>
      </x:c>
      <x:c r="D5" s="9" t="str">
        <x:v>CRO</x:v>
      </x:c>
      <x:c r="E5" s="9" t="str">
        <x:v>Actionable variance</x:v>
      </x:c>
    </x:row>
    <x:row r="6" ht="15" hidden="0" customHeight="1">
      <x:c r="A6" s="9" t="str">
        <x:v>FY2027-2026-09-16: 2027-01-01 snapshot, zero closed won, 36 synthetic dated open opportunities, $51M total; categories exclusive.</x:v>
      </x:c>
      <x:c r="B6" s="65" t="n">
        <x:f>Inputs!B7</x:f>
        <x:v>0</x:v>
      </x:c>
      <x:c r="C6" s="66" t="e">
        <x:f>IF(ABS(B6)&lt;=Model!B15*0.1,"PASS","REVIEW")</x:f>
        <x:v>#VALUE!</x:v>
      </x:c>
      <x:c r="D6" s="9" t="str">
        <x:v>CRO</x:v>
      </x:c>
      <x:c r="E6" s="9" t="str">
        <x:v>Overlay should be explained and bounded</x:v>
      </x:c>
    </x:row>
  </x:sheetData>
  <x:mergeCells>
    <x:mergeCell ref="A1:E1"/>
  </x:mergeCells>
  <x:pageMargins left="0.7" right="0.7" top="0.75" bottom="0.75" header="0.3" footer="0.3"/>
</x:worksheet>
</file>