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610f6182364a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522193299da14802"/>
    <x:sheet xmlns:r="http://schemas.openxmlformats.org/officeDocument/2006/relationships" name="Inputs" sheetId="2" r:id="Rf5920774bd114fe2"/>
    <x:sheet xmlns:r="http://schemas.openxmlformats.org/officeDocument/2006/relationships" name="Model" sheetId="3" r:id="Re26129d42cba4ad2"/>
    <x:sheet xmlns:r="http://schemas.openxmlformats.org/officeDocument/2006/relationships" name="Checks &amp; Handoffs" sheetId="4" r:id="R0d017d618065460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%"/>
    <x:numFmt numFmtId="201" formatCode="$#,##0"/>
    <x:numFmt numFmtId="202" formatCode="0"/>
    <x:numFmt numFmtId="203" formatCode="0%"/>
  </x:numFmts>
  <x:fonts count="13">
    <x:font>
      <x:sz val="11"/>
      <x:name val="Carlito"/>
    </x:font>
    <x:font>
      <x:b/>
      <x:sz val="18"/>
      <x:color rgb="FFFFFFFF"/>
      <x:name val="Georgia"/>
    </x:font>
    <x:font>
      <x:sz val="10"/>
      <x:color rgb="FF203238"/>
      <x:name val="Carlito"/>
    </x:font>
    <x:font>
      <x:b/>
      <x:sz val="11"/>
      <x:color rgb="FF142C35"/>
      <x:name val="Carlito"/>
    </x:font>
    <x:font>
      <x:sz val="9"/>
      <x:color rgb="FF203238"/>
      <x:name val="Aptos"/>
    </x:font>
    <x:font>
      <x:b/>
      <x:sz val="9"/>
      <x:color rgb="FF203238"/>
      <x:name val="Aptos"/>
    </x:font>
    <x:font>
      <x:b/>
      <x:sz val="11"/>
      <x:color rgb="FF1E4C86"/>
      <x:name val="Carlito"/>
    </x:font>
    <x:font>
      <x:b/>
      <x:sz val="11"/>
      <x:color rgb="FFFFFFFF"/>
      <x:name val="Carlito"/>
    </x:font>
    <x:font>
      <x:sz val="11"/>
      <x:color rgb="FF203238"/>
      <x:name val="Carlito"/>
    </x:font>
    <x:font>
      <x:b/>
      <x:sz val="11"/>
      <x:name val="Carlito"/>
    </x:font>
    <x:font>
      <x:b/>
      <x:sz val="9"/>
      <x:color rgb="FFFFFFFF"/>
      <x:name val="Aptos"/>
    </x:font>
    <x:font>
      <x:b/>
      <x:sz val="9"/>
      <x:color rgb="FFFFFFFF"/>
      <x:name val="Aptos"/>
    </x:font>
    <x:font>
      <x:sz val="11"/>
      <x:color rgb="FFFFFFFF"/>
      <x:name val="Carlito"/>
    </x:font>
  </x:fonts>
  <x:fills count="12">
    <x:fill>
      <x:patternFill patternType="none"/>
    </x:fill>
    <x:fill>
      <x:patternFill patternType="gray125"/>
    </x:fill>
    <x:fill>
      <x:patternFill patternType="solid">
        <x:fgColor rgb="FF142C35"/>
      </x:patternFill>
    </x:fill>
    <x:fill>
      <x:patternFill patternType="solid">
        <x:fgColor rgb="FFDCE9E5"/>
      </x:patternFill>
    </x:fill>
    <x:fill>
      <x:patternFill patternType="solid">
        <x:fgColor rgb="FF79AFA6"/>
      </x:patternFill>
    </x:fill>
    <x:fill>
      <x:patternFill patternType="solid">
        <x:fgColor rgb="FFEAF2FF"/>
      </x:patternFill>
    </x:fill>
    <x:fill>
      <x:patternFill patternType="solid">
        <x:fgColor rgb="FFEDF6F2"/>
      </x:patternFill>
    </x:fill>
    <x:fill>
      <x:patternFill patternType="solid">
        <x:fgColor rgb="FFFFF1DD"/>
      </x:patternFill>
    </x:fill>
    <x:fill>
      <x:patternFill patternType="solid">
        <x:fgColor rgb="FF142C35"/>
      </x:patternFill>
    </x:fill>
    <x:fill>
      <x:patternFill patternType="solid">
        <x:fgColor rgb="FFFFF1DD"/>
      </x:patternFill>
    </x:fill>
    <x:fill>
      <x:patternFill patternType="solid">
        <x:fgColor rgb="FF142C35"/>
      </x:patternFill>
    </x:fill>
    <x:fill>
      <x:patternFill patternType="solid">
        <x:fgColor rgb="FFFFF1DD"/>
      </x:patternFill>
    </x:fill>
  </x:fills>
  <x:borders count="4">
    <x:border/>
    <x:border>
      <x:bottom style="thin">
        <x:color rgb="FFDCE4E0"/>
      </x:bottom>
    </x:border>
    <x:border>
      <x:top style="thin">
        <x:color rgb="FFDCE4E0"/>
      </x:top>
      <x:bottom style="thin">
        <x:color rgb="FFDCE4E0"/>
      </x:bottom>
    </x:border>
    <x:border>
      <x:top style="thin">
        <x:color rgb="FFDCE4E0"/>
      </x:top>
    </x:border>
  </x:borders>
  <x:cellStyleXfs count="1">
    <x:xf numFmtId="0" fontId="0" fillId="0" borderId="0"/>
  </x:cellStyleXfs>
  <x:cellXfs count="8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4" fillId="0" borderId="0" xfId="0" applyNumberFormat="1" applyFont="1" applyFill="1" applyBorder="1"/>
    <x:xf numFmtId="0" fontId="5" fillId="4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0" fillId="0" borderId="1" xfId="0" applyNumberFormat="1" applyFont="1" applyFill="1" applyBorder="1"/>
    <x:xf numFmtId="0" fontId="0" fillId="0" borderId="2" xfId="0" applyNumberFormat="1" applyFont="1" applyFill="1" applyBorder="1"/>
    <x:xf numFmtId="0" fontId="6" fillId="5" borderId="2" xfId="0" applyNumberFormat="1" applyFont="1" applyFill="1" applyBorder="1"/>
    <x:xf numFmtId="0" fontId="0" fillId="0" borderId="3" xfId="0" applyNumberFormat="1" applyFont="1" applyFill="1" applyBorder="1"/>
    <x:xf numFmtId="0" fontId="6" fillId="5" borderId="3" xfId="0" applyNumberFormat="1" applyFont="1" applyFill="1" applyBorder="1"/>
    <x:xf numFmtId="200" fontId="6" fillId="5" borderId="2" xfId="0" applyNumberFormat="1" applyFont="1" applyFill="1" applyBorder="1"/>
    <x:xf numFmtId="200" fontId="6" fillId="5" borderId="3" xfId="0" applyNumberFormat="1" applyFont="1" applyFill="1" applyBorder="1"/>
    <x:xf numFmtId="201" fontId="6" fillId="5" borderId="2" xfId="0" applyNumberFormat="1" applyFont="1" applyFill="1" applyBorder="1"/>
    <x:xf numFmtId="202" fontId="6" fillId="5" borderId="2" xfId="0" applyNumberFormat="1" applyFont="1" applyFill="1" applyBorder="1"/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8" fillId="6" borderId="0" xfId="0" applyNumberFormat="1" applyFont="1" applyFill="1" applyBorder="1"/>
    <x:xf numFmtId="0" fontId="7" fillId="2" borderId="1" xfId="0" applyNumberFormat="1" applyFont="1" applyFill="1" applyBorder="1" applyAlignment="1">
      <x:alignment wrapText="1"/>
    </x:xf>
    <x:xf numFmtId="0" fontId="8" fillId="6" borderId="2" xfId="0" applyNumberFormat="1" applyFont="1" applyFill="1" applyBorder="1"/>
    <x:xf numFmtId="0" fontId="8" fillId="6" borderId="3" xfId="0" applyNumberFormat="1" applyFont="1" applyFill="1" applyBorder="1"/>
    <x:xf numFmtId="201" fontId="8" fillId="6" borderId="2" xfId="0" applyNumberFormat="1" applyFont="1" applyFill="1" applyBorder="1"/>
    <x:xf numFmtId="201" fontId="8" fillId="6" borderId="3" xfId="0" applyNumberFormat="1" applyFont="1" applyFill="1" applyBorder="1"/>
    <x:xf numFmtId="202" fontId="8" fillId="6" borderId="2" xfId="0" applyNumberFormat="1" applyFont="1" applyFill="1" applyBorder="1"/>
    <x:xf numFmtId="202" fontId="8" fillId="6" borderId="3" xfId="0" applyNumberFormat="1" applyFont="1" applyFill="1" applyBorder="1"/>
    <x:xf numFmtId="200" fontId="8" fillId="6" borderId="2" xfId="0" applyNumberFormat="1" applyFont="1" applyFill="1" applyBorder="1"/>
    <x:xf numFmtId="0" fontId="9" fillId="6" borderId="0" xfId="0" applyNumberFormat="1" applyFont="1" applyFill="1" applyBorder="1"/>
    <x:xf numFmtId="0" fontId="0" fillId="7" borderId="0" xfId="0" applyNumberFormat="1" applyFont="1" applyFill="1" applyBorder="1"/>
    <x:xf numFmtId="0" fontId="9" fillId="7" borderId="0" xfId="0" applyNumberFormat="1" applyFont="1" applyFill="1" applyBorder="1"/>
    <x:xf numFmtId="0" fontId="5" fillId="2" borderId="0" xfId="0" applyNumberFormat="1" applyFont="1" applyFill="1" applyBorder="1"/>
    <x:xf numFmtId="0" fontId="4" fillId="0" borderId="1" xfId="0" applyNumberFormat="1" applyFont="1" applyFill="1" applyBorder="1"/>
    <x:xf numFmtId="0" fontId="4" fillId="0" borderId="2" xfId="0" applyNumberFormat="1" applyFont="1" applyFill="1" applyBorder="1"/>
    <x:xf numFmtId="201" fontId="5" fillId="5" borderId="2" xfId="0" applyNumberFormat="1" applyFont="1" applyFill="1" applyBorder="1"/>
    <x:xf numFmtId="200" fontId="5" fillId="5" borderId="2" xfId="0" applyNumberFormat="1" applyFont="1" applyFill="1" applyBorder="1"/>
    <x:xf numFmtId="202" fontId="5" fillId="5" borderId="2" xfId="0" applyNumberFormat="1" applyFont="1" applyFill="1" applyBorder="1"/>
    <x:xf numFmtId="0" fontId="4" fillId="0" borderId="3" xfId="0" applyNumberFormat="1" applyFont="1" applyFill="1" applyBorder="1"/>
    <x:xf numFmtId="200" fontId="5" fillId="5" borderId="3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wrapText="1"/>
    </x:xf>
    <x:xf numFmtId="201" fontId="5" fillId="5" borderId="2" xfId="0" applyNumberFormat="1" applyFont="1" applyFill="1" applyBorder="1" applyAlignment="1">
      <x:alignment wrapText="1"/>
    </x:xf>
    <x:xf numFmtId="200" fontId="5" fillId="5" borderId="2" xfId="0" applyNumberFormat="1" applyFont="1" applyFill="1" applyBorder="1" applyAlignment="1">
      <x:alignment wrapText="1"/>
    </x:xf>
    <x:xf numFmtId="202" fontId="5" fillId="5" borderId="2" xfId="0" applyNumberFormat="1" applyFont="1" applyFill="1" applyBorder="1" applyAlignment="1">
      <x:alignment wrapText="1"/>
    </x:xf>
    <x:xf numFmtId="0" fontId="4" fillId="0" borderId="3" xfId="0" applyNumberFormat="1" applyFont="1" applyFill="1" applyBorder="1" applyAlignment="1">
      <x:alignment wrapText="1"/>
    </x:xf>
    <x:xf numFmtId="200" fontId="5" fillId="5" borderId="3" xfId="0" applyNumberFormat="1" applyFont="1" applyFill="1" applyBorder="1" applyAlignment="1">
      <x:alignment wrapText="1"/>
    </x:xf>
    <x:xf numFmtId="0" fontId="5" fillId="2" borderId="1" xfId="0" applyNumberFormat="1" applyFont="1" applyFill="1" applyBorder="1" applyAlignment="1">
      <x:alignment wrapText="1"/>
    </x:xf>
    <x:xf numFmtId="201" fontId="4" fillId="6" borderId="2" xfId="0" applyNumberFormat="1" applyFont="1" applyFill="1" applyBorder="1"/>
    <x:xf numFmtId="202" fontId="4" fillId="6" borderId="2" xfId="0" applyNumberFormat="1" applyFont="1" applyFill="1" applyBorder="1"/>
    <x:xf numFmtId="0" fontId="4" fillId="6" borderId="2" xfId="0" applyNumberFormat="1" applyFont="1" applyFill="1" applyBorder="1"/>
    <x:xf numFmtId="201" fontId="4" fillId="6" borderId="3" xfId="0" applyNumberFormat="1" applyFont="1" applyFill="1" applyBorder="1"/>
    <x:xf numFmtId="202" fontId="4" fillId="6" borderId="3" xfId="0" applyNumberFormat="1" applyFont="1" applyFill="1" applyBorder="1"/>
    <x:xf numFmtId="0" fontId="4" fillId="6" borderId="3" xfId="0" applyNumberFormat="1" applyFont="1" applyFill="1" applyBorder="1"/>
    <x:xf numFmtId="200" fontId="4" fillId="6" borderId="2" xfId="0" applyNumberFormat="1" applyFont="1" applyFill="1" applyBorder="1"/>
    <x:xf numFmtId="201" fontId="4" fillId="6" borderId="2" xfId="0" applyNumberFormat="1" applyFont="1" applyFill="1" applyBorder="1" applyAlignment="1">
      <x:alignment wrapText="1"/>
    </x:xf>
    <x:xf numFmtId="202" fontId="4" fillId="6" borderId="2" xfId="0" applyNumberFormat="1" applyFont="1" applyFill="1" applyBorder="1" applyAlignment="1">
      <x:alignment wrapText="1"/>
    </x:xf>
    <x:xf numFmtId="0" fontId="4" fillId="6" borderId="2" xfId="0" applyNumberFormat="1" applyFont="1" applyFill="1" applyBorder="1" applyAlignment="1">
      <x:alignment wrapText="1"/>
    </x:xf>
    <x:xf numFmtId="201" fontId="4" fillId="6" borderId="3" xfId="0" applyNumberFormat="1" applyFont="1" applyFill="1" applyBorder="1" applyAlignment="1">
      <x:alignment wrapText="1"/>
    </x:xf>
    <x:xf numFmtId="202" fontId="4" fillId="6" borderId="3" xfId="0" applyNumberFormat="1" applyFont="1" applyFill="1" applyBorder="1" applyAlignment="1">
      <x:alignment wrapText="1"/>
    </x:xf>
    <x:xf numFmtId="0" fontId="4" fillId="6" borderId="3" xfId="0" applyNumberFormat="1" applyFont="1" applyFill="1" applyBorder="1" applyAlignment="1">
      <x:alignment wrapText="1"/>
    </x:xf>
    <x:xf numFmtId="200" fontId="4" fillId="6" borderId="2" xfId="0" applyNumberFormat="1" applyFont="1" applyFill="1" applyBorder="1" applyAlignment="1">
      <x:alignment wrapText="1"/>
    </x:xf>
    <x:xf numFmtId="0" fontId="5" fillId="6" borderId="0" xfId="0" applyNumberFormat="1" applyFont="1" applyFill="1" applyBorder="1"/>
    <x:xf numFmtId="0" fontId="5" fillId="7" borderId="0" xfId="0" applyNumberFormat="1" applyFont="1" applyFill="1" applyBorder="1"/>
    <x:xf numFmtId="0" fontId="5" fillId="6" borderId="0" xfId="0" applyNumberFormat="1" applyFont="1" applyFill="1" applyBorder="1" applyAlignment="1">
      <x:alignment wrapText="1"/>
    </x:xf>
    <x:xf numFmtId="0" fontId="5" fillId="7" borderId="0" xfId="0" applyNumberFormat="1" applyFont="1" applyFill="1" applyBorder="1" applyAlignment="1">
      <x:alignment wrapText="1"/>
    </x:xf>
    <x:xf numFmtId="0" fontId="10" fillId="2" borderId="0" xfId="0" applyNumberFormat="1" applyFont="1" applyFill="1" applyBorder="1" applyAlignment="1">
      <x:alignment wrapText="1"/>
    </x:xf>
    <x:xf numFmtId="0" fontId="11" fillId="2" borderId="1" xfId="0" applyNumberFormat="1" applyFont="1" applyFill="1" applyBorder="1" applyAlignment="1">
      <x:alignment wrapText="1"/>
    </x:xf>
    <x:xf numFmtId="203" fontId="0" fillId="0" borderId="0" xfId="0" applyNumberFormat="1" applyFont="1" applyFill="1" applyBorder="1"/>
    <x:xf numFmtId="0" fontId="0" fillId="8" borderId="0" xfId="0" applyNumberFormat="1" applyFont="1" applyFill="1" applyBorder="1"/>
    <x:xf numFmtId="0" fontId="12" fillId="8" borderId="0" xfId="0" applyNumberFormat="1" applyFont="1" applyFill="1" applyBorder="1"/>
    <x:xf numFmtId="201" fontId="0" fillId="0" borderId="0" xfId="0" applyNumberFormat="1" applyFont="1" applyFill="1" applyBorder="1"/>
    <x:xf numFmtId="0" fontId="0" fillId="9" borderId="0" xfId="0" applyNumberFormat="1" applyFont="1" applyFill="1" applyBorder="1"/>
    <x:xf numFmtId="201" fontId="0" fillId="9" borderId="0" xfId="0" applyNumberFormat="1" applyFont="1" applyFill="1" applyBorder="1"/>
    <x:xf numFmtId="0" fontId="9" fillId="9" borderId="0" xfId="0" applyNumberFormat="1" applyFont="1" applyFill="1" applyBorder="1"/>
    <x:xf numFmtId="201" fontId="9" fillId="9" borderId="0" xfId="0" applyNumberFormat="1" applyFont="1" applyFill="1" applyBorder="1"/>
    <x:xf numFmtId="0" fontId="12" fillId="10" borderId="0" xfId="0" applyNumberFormat="1" applyFont="1" applyFill="1" applyBorder="1"/>
    <x:xf numFmtId="201" fontId="9" fillId="7" borderId="0" xfId="0" applyNumberFormat="1" applyFont="1" applyFill="1" applyBorder="1"/>
    <x:xf numFmtId="0" fontId="9" fillId="11" borderId="0" xfId="0" applyNumberFormat="1" applyFont="1" applyFill="1" applyBorder="1"/>
    <x:xf numFmtId="201" fontId="9" fillId="11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2ef55b7fac41ed" /><Relationship Type="http://schemas.openxmlformats.org/officeDocument/2006/relationships/theme" Target="/xl/theme/theme1.xml" Id="R345ec33be72446c6" /><Relationship Type="http://schemas.openxmlformats.org/officeDocument/2006/relationships/sharedStrings" Target="/xl/sharedStrings.xml" Id="R945d2311733c4f28" /><Relationship Type="http://schemas.openxmlformats.org/officeDocument/2006/relationships/worksheet" Target="/xl/worksheets/sheet1.xml" Id="R522193299da14802" /><Relationship Type="http://schemas.openxmlformats.org/officeDocument/2006/relationships/worksheet" Target="/xl/worksheets/sheet2.xml" Id="Rf5920774bd114fe2" /><Relationship Type="http://schemas.openxmlformats.org/officeDocument/2006/relationships/worksheet" Target="/xl/worksheets/sheet3.xml" Id="Re26129d42cba4ad2" /><Relationship Type="http://schemas.openxmlformats.org/officeDocument/2006/relationships/worksheet" Target="/xl/worksheets/sheet4.xml" Id="R0d017d618065460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.670000076293945" hidden="0" customWidth="1"/>
    <x:col min="2" max="2" width="25.559999465942383" hidden="0" customWidth="1"/>
    <x:col min="3" max="3" width="2.7799999713897705" hidden="0" customWidth="1"/>
    <x:col min="4" max="4" width="21.110000610351562" hidden="0" customWidth="1"/>
    <x:col min="5" max="5" width="21.110000610351562" hidden="0" customWidth="1"/>
    <x:col min="6" max="6" width="21.110000610351562" hidden="0" customWidth="1"/>
  </x:cols>
  <x:sheetData>
    <x:row r="1" ht="34" customHeight="1">
      <x:c r="A1" s="2" t="str">
        <x:v>Pipeline Plan</x:v>
      </x:c>
    </x:row>
    <x:row r="2" ht="26" customHeight="1">
      <x:c r="A2" s="4" t="str">
        <x:v>Convert bookings requirements into pipeline creation targets by quarter.</x:v>
      </x:c>
    </x:row>
    <x:row r="4">
      <x:c r="A4" s="9" t="str">
        <x:v>MODEL OWNER</x:v>
      </x:c>
      <x:c r="B4" s="9" t="str">
        <x:v>Revenue Operations</x:v>
      </x:c>
      <x:c r="C4" s="9"/>
      <x:c r="D4" s="10" t="str">
        <x:v>HOW THIS CONNECTS</x:v>
      </x:c>
      <x:c r="E4" s="10"/>
      <x:c r="F4" s="10"/>
    </x:row>
    <x:row r="5">
      <x:c r="A5" s="9" t="str">
        <x:v>DECISION</x:v>
      </x:c>
      <x:c r="B5" s="9" t="str">
        <x:v>How much pipeline must exist, and when must it be created?</x:v>
      </x:c>
      <x:c r="C5" s="9"/>
      <x:c r="D5" s="9" t="str">
        <x:v>1. Inherits bookings target and source commitments.</x:v>
      </x:c>
      <x:c r="E5" s="9"/>
      <x:c r="F5" s="9"/>
    </x:row>
    <x:row r="6">
      <x:c r="A6" s="9" t="str">
        <x:v>EDIT</x:v>
      </x:c>
      <x:c r="B6" s="9" t="str">
        <x:v>Blue cells only</x:v>
      </x:c>
      <x:c r="C6" s="9"/>
      <x:c r="D6" s="9" t="str">
        <x:v>2. Uses win rate, ASP, and cycle assumptions.</x:v>
      </x:c>
      <x:c r="E6" s="9"/>
      <x:c r="F6" s="9"/>
    </x:row>
    <x:row r="7">
      <x:c r="A7" s="9" t="str">
        <x:v>FORMULAS</x:v>
      </x:c>
      <x:c r="B7" s="9" t="str">
        <x:v>Green cells</x:v>
      </x:c>
      <x:c r="C7" s="9"/>
      <x:c r="D7" s="9" t="str">
        <x:v>3. Feeds pipeline coverage and creation risk to Forecasting and Executive View.</x:v>
      </x:c>
      <x:c r="E7" s="9"/>
      <x:c r="F7" s="9"/>
    </x:row>
    <x:row r="8">
      <x:c r="A8" s="9" t="str">
        <x:v>STATUS</x:v>
      </x:c>
      <x:c r="B8" s="9" t="str">
        <x:v>Synthetic sample assumptions</x:v>
      </x:c>
      <x:c r="C8" s="9"/>
      <x:c r="D8" s="9"/>
      <x:c r="E8" s="9"/>
      <x:c r="F8" s="9"/>
    </x:row>
    <x:row r="9">
      <x:c r="A9" s="9" t="str">
        <x:v>REFRESH</x:v>
      </x:c>
      <x:c r="B9" s="9" t="str">
        <x:v>Update inputs, review checks, approve handoff</x:v>
      </x:c>
      <x:c r="C9" s="9"/>
      <x:c r="D9" s="9"/>
      <x:c r="E9" s="9"/>
      <x:c r="F9" s="9"/>
    </x:row>
    <x:row r="10">
      <x:c r="A10" s="9" t="str">
        <x:v>WEB PAIRING</x:v>
      </x:c>
      <x:c r="B10" s="9" t="str">
        <x:v>Coherence interactive model</x:v>
      </x:c>
      <x:c r="C10" s="9"/>
      <x:c r="D10" s="9"/>
      <x:c r="E10" s="9"/>
      <x:c r="F10" s="9"/>
    </x:row>
    <x:row r="11">
      <x:c r="A11" s="9"/>
      <x:c r="B11" s="9"/>
      <x:c r="C11" s="9"/>
      <x:c r="D11" s="9"/>
      <x:c r="E11" s="9"/>
      <x:c r="F11" s="9"/>
    </x:row>
    <x:row r="12">
      <x:c r="A12" s="9"/>
      <x:c r="B12" s="9"/>
      <x:c r="C12" s="9"/>
      <x:c r="D12" s="9"/>
      <x:c r="E12" s="9"/>
      <x:c r="F12" s="9"/>
    </x:row>
    <x:row r="13">
      <x:c r="A13" s="10" t="str">
        <x:v>LEARNING GUIDE</x:v>
      </x:c>
      <x:c r="B13" s="10"/>
      <x:c r="C13" s="10"/>
      <x:c r="D13" s="10"/>
      <x:c r="E13" s="10"/>
      <x:c r="F13" s="10"/>
    </x:row>
    <x:row r="14">
      <x:c r="A14" s="9" t="str">
        <x:v>1</x:v>
      </x:c>
      <x:c r="B14" s="9" t="str">
        <x:v>Read the decision and handoffs before changing numbers</x:v>
      </x:c>
      <x:c r="C14" s="9" t="str"/>
      <x:c r="D14" s="9" t="str"/>
      <x:c r="E14" s="9" t="str"/>
      <x:c r="F14" s="9" t="str"/>
    </x:row>
    <x:row r="15">
      <x:c r="A15" s="9" t="str">
        <x:v>2</x:v>
      </x:c>
      <x:c r="B15" s="9" t="str">
        <x:v>Change one blue assumption at a time and observe formulas</x:v>
      </x:c>
      <x:c r="C15" s="9" t="str"/>
      <x:c r="D15" s="9" t="str"/>
      <x:c r="E15" s="9" t="str"/>
      <x:c r="F15" s="9" t="str"/>
    </x:row>
    <x:row r="16">
      <x:c r="A16" s="9" t="str">
        <x:v>3</x:v>
      </x:c>
      <x:c r="B16" s="9" t="str">
        <x:v>Trace every headline metric back to a visible formula</x:v>
      </x:c>
      <x:c r="C16" s="9" t="str"/>
      <x:c r="D16" s="9" t="str"/>
      <x:c r="E16" s="9" t="str"/>
      <x:c r="F16" s="9" t="str"/>
    </x:row>
    <x:row r="17">
      <x:c r="A17" s="9" t="str">
        <x:v>4</x:v>
      </x:c>
      <x:c r="B17" s="9" t="str">
        <x:v>Resolve failed checks before approving the model</x:v>
      </x:c>
      <x:c r="C17" s="9" t="str"/>
      <x:c r="D17" s="9" t="str"/>
      <x:c r="E17" s="9" t="str"/>
      <x:c r="F17" s="9" t="str"/>
    </x:row>
    <x:row r="18">
      <x:c r="A18" s="9" t="str">
        <x:v>5</x:v>
      </x:c>
      <x:c r="B18" s="9" t="str">
        <x:v>Document company-specific policy instead of hiding it in formulas</x:v>
      </x:c>
      <x:c r="C18" s="9" t="str"/>
      <x:c r="D18" s="9" t="str"/>
      <x:c r="E18" s="9" t="str"/>
      <x:c r="F18" s="9" t="str"/>
    </x:row>
  </x:sheetData>
  <x:mergeCells>
    <x:mergeCell ref="A1:F1"/>
    <x:mergeCell ref="A2:F2"/>
    <x:mergeCell ref="D4:F4"/>
    <x:mergeCell ref="D5:F5"/>
    <x:mergeCell ref="D6:F6"/>
    <x:mergeCell ref="D7:F7"/>
    <x:mergeCell ref="A13:F1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.440000534057617" hidden="0" customWidth="1"/>
    <x:col min="2" max="2" width="14.4399995803833" hidden="0" customWidth="1"/>
    <x:col min="3" max="3" width="12.779999732971191" hidden="0" customWidth="1"/>
    <x:col min="4" max="4" width="36.66999816894531" hidden="0" customWidth="1"/>
  </x:cols>
  <x:sheetData>
    <x:row r="1" ht="15" hidden="0" customHeight="1">
      <x:c r="A1" s="72" t="str">
        <x:v>Pipeline Plan | Inputs</x:v>
      </x:c>
      <x:c r="B1" s="9"/>
      <x:c r="C1" s="9"/>
      <x:c r="D1" s="9"/>
    </x:row>
    <x:row r="2" ht="15" hidden="0" customHeight="1">
      <x:c r="A2" s="46" t="str">
        <x:v>ASSUMPTION</x:v>
      </x:c>
      <x:c r="B2" s="46" t="str">
        <x:v>VALUE</x:v>
      </x:c>
      <x:c r="C2" s="46" t="str">
        <x:v>UNIT / TYPE</x:v>
      </x:c>
      <x:c r="D2" s="46" t="str">
        <x:v>WHY IT MATTERS</x:v>
      </x:c>
    </x:row>
    <x:row r="3" ht="15" hidden="0" customHeight="1">
      <x:c r="A3" s="47" t="str">
        <x:v>Annual bookings target</x:v>
      </x:c>
      <x:c r="B3" s="48" t="n">
        <x:v>24000000</x:v>
      </x:c>
      <x:c r="C3" s="47" t="str">
        <x:v>Currency</x:v>
      </x:c>
      <x:c r="D3" s="47" t="str">
        <x:v>From Bookings Plan</x:v>
      </x:c>
    </x:row>
    <x:row r="4" ht="15" hidden="0" customHeight="1">
      <x:c r="A4" s="47" t="str">
        <x:v>Partner and Sales direct win rate</x:v>
      </x:c>
      <x:c r="B4" s="49" t="n">
        <x:v>0.24</x:v>
      </x:c>
      <x:c r="C4" s="47" t="str">
        <x:v>Percent</x:v>
      </x:c>
      <x:c r="D4" s="47" t="str">
        <x:v>Closed-won conversion</x:v>
      </x:c>
    </x:row>
    <x:row r="5" ht="15" hidden="0" customHeight="1">
      <x:c r="A5" s="47" t="str">
        <x:v>Average deal size</x:v>
      </x:c>
      <x:c r="B5" s="48" t="n">
        <x:v>120000</x:v>
      </x:c>
      <x:c r="C5" s="47" t="str">
        <x:v>Currency</x:v>
      </x:c>
      <x:c r="D5" s="47" t="str">
        <x:v>Won ARR per opportunity</x:v>
      </x:c>
    </x:row>
    <x:row r="6" ht="15" hidden="0" customHeight="1">
      <x:c r="A6" s="47" t="str">
        <x:v>Sales cycle days</x:v>
      </x:c>
      <x:c r="B6" s="50" t="n">
        <x:v>92</x:v>
      </x:c>
      <x:c r="C6" s="47" t="str">
        <x:v>Days</x:v>
      </x:c>
      <x:c r="D6" s="47" t="str">
        <x:v>Creation timing assumption</x:v>
      </x:c>
    </x:row>
    <x:row r="7" ht="15" hidden="0" customHeight="1">
      <x:c r="A7" s="47" t="str">
        <x:v>Current qualified pipeline</x:v>
      </x:c>
      <x:c r="B7" s="48" t="n">
        <x:v>51000000</x:v>
      </x:c>
      <x:c r="C7" s="47" t="str">
        <x:v>Currency</x:v>
      </x:c>
      <x:c r="D7" s="47" t="str">
        <x:v>FY2027 opening fixture total; source and quarter allocation on Model</x:v>
      </x:c>
    </x:row>
    <x:row r="8" ht="15" hidden="0" customHeight="1">
      <x:c r="A8" s="47" t="str">
        <x:v>Q1 bookings share</x:v>
      </x:c>
      <x:c r="B8" s="49" t="n">
        <x:v>0.2</x:v>
      </x:c>
      <x:c r="C8" s="47" t="str">
        <x:v>Percent</x:v>
      </x:c>
      <x:c r="D8" s="47" t="str">
        <x:v>Seasonality</x:v>
      </x:c>
    </x:row>
    <x:row r="9" ht="15" hidden="0" customHeight="1">
      <x:c r="A9" s="47" t="str">
        <x:v>Q2 bookings share</x:v>
      </x:c>
      <x:c r="B9" s="49" t="n">
        <x:v>0.23</x:v>
      </x:c>
      <x:c r="C9" s="47" t="str">
        <x:v>Percent</x:v>
      </x:c>
      <x:c r="D9" s="47" t="str">
        <x:v>Seasonality</x:v>
      </x:c>
    </x:row>
    <x:row r="10" ht="15" hidden="0" customHeight="1">
      <x:c r="A10" s="47" t="str">
        <x:v>Q3 bookings share</x:v>
      </x:c>
      <x:c r="B10" s="49" t="n">
        <x:v>0.25</x:v>
      </x:c>
      <x:c r="C10" s="47" t="str">
        <x:v>Percent</x:v>
      </x:c>
      <x:c r="D10" s="47" t="str">
        <x:v>Seasonality</x:v>
      </x:c>
    </x:row>
    <x:row r="11" ht="15" hidden="0" customHeight="1">
      <x:c r="A11" s="51" t="str">
        <x:v>Q4 bookings share</x:v>
      </x:c>
      <x:c r="B11" s="52" t="n">
        <x:v>0.32</x:v>
      </x:c>
      <x:c r="C11" s="51" t="str">
        <x:v>Percent</x:v>
      </x:c>
      <x:c r="D11" s="51" t="str">
        <x:v>Seasonality</x:v>
      </x:c>
    </x:row>
    <x:row r="12">
      <x:c r="A12" t="str">
        <x:v>Marketing win rate</x:v>
      </x:c>
      <x:c r="B12" s="74" t="n">
        <x:v>0.21</x:v>
      </x:c>
      <x:c r="C12" t="str">
        <x:v>Percent</x:v>
      </x:c>
    </x:row>
    <x:row r="13">
      <x:c r="A13" t="str">
        <x:v>Marketing source share</x:v>
      </x:c>
      <x:c r="B13" s="74" t="n">
        <x:v>0.3</x:v>
      </x:c>
      <x:c r="C13" t="str">
        <x:v>Percent</x:v>
      </x:c>
    </x:row>
    <x:row r="14">
      <x:c r="A14" t="str">
        <x:v>Partner source share</x:v>
      </x:c>
      <x:c r="B14" s="74" t="n">
        <x:v>0.12</x:v>
      </x:c>
      <x:c r="C14" t="str">
        <x:v>Percent</x:v>
      </x:c>
    </x:row>
  </x:sheetData>
  <x:mergeCells>
    <x:mergeCell ref="A1:D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.440000534057617" hidden="0" customWidth="1"/>
    <x:col min="2" max="2" width="14.4399995803833" hidden="0" customWidth="1"/>
    <x:col min="3" max="3" width="14.4399995803833" hidden="0" customWidth="1"/>
    <x:col min="4" max="4" width="14.4399995803833" hidden="0" customWidth="1"/>
    <x:col min="5" max="5" width="18.889999389648438" hidden="0" customWidth="1"/>
    <x:col min="6" max="6" width="33.33000183105469" hidden="0" customWidth="1"/>
    <x:col min="7" max="7" width="20" hidden="0" customWidth="1"/>
  </x:cols>
  <x:sheetData>
    <x:row r="1" ht="15" hidden="0" customHeight="1">
      <x:c r="A1" s="72" t="str">
        <x:v>Pipeline Plan | Calculation Model</x:v>
      </x:c>
      <x:c r="B1" s="9"/>
      <x:c r="C1" s="9"/>
      <x:c r="D1" s="9"/>
      <x:c r="E1" s="9"/>
      <x:c r="F1" s="9"/>
    </x:row>
    <x:row r="2" ht="15" hidden="0" customHeight="1">
      <x:c r="A2" s="9"/>
      <x:c r="B2" s="9"/>
      <x:c r="C2" s="9"/>
      <x:c r="D2" s="9"/>
      <x:c r="E2" s="9"/>
      <x:c r="F2" s="9"/>
    </x:row>
    <x:row r="3" ht="15" hidden="0" customHeight="1">
      <x:c r="A3" s="73" t="str">
        <x:v>QUARTER</x:v>
      </x:c>
      <x:c r="B3" s="73" t="str">
        <x:v>BOOKINGS</x:v>
      </x:c>
      <x:c r="C3" s="73" t="str">
        <x:v>PIPELINE NEED</x:v>
      </x:c>
      <x:c r="D3" s="73" t="str">
        <x:v>OPPORTUNITIES</x:v>
      </x:c>
      <x:c r="E3" s="73" t="str">
        <x:v>CREATE BY</x:v>
      </x:c>
      <x:c r="F3" s="73" t="str">
        <x:v>COVERAGE STATUS</x:v>
      </x:c>
      <x:c r="G3" s="82" t="str">
        <x:v>OPEN BY CLOSE QUARTER</x:v>
      </x:c>
    </x:row>
    <x:row r="4" ht="15" hidden="0" customHeight="1">
      <x:c r="A4" s="47" t="str">
        <x:v>Q1</x:v>
      </x:c>
      <x:c r="B4" s="61" t="n">
        <x:f>'Inputs'!$B$3*'Inputs'!$B$8</x:f>
        <x:v>4800000</x:v>
      </x:c>
      <x:c r="C4" s="61" t="n">
        <x:f>B4*('Inputs'!$B$13/'Inputs'!$B$12+(1-'Inputs'!$B$13)/'Inputs'!$B$4)</x:f>
        <x:v>20857142.857142854</x:v>
      </x:c>
      <x:c r="D4" s="62" t="n">
        <x:f>ROUNDUP(C4/'Inputs'!$B$5,0)</x:f>
        <x:v>174</x:v>
      </x:c>
      <x:c r="E4" s="47" t="str">
        <x:v>Unavailable</x:v>
      </x:c>
      <x:c r="F4" s="63" t="str">
        <x:f>IF(C4=0,"NO REMAINING REQUIREMENT",IF(G4&gt;=C4,"COVERED","GAP"))</x:f>
        <x:v>GAP</x:v>
      </x:c>
      <x:c r="G4" s="77" t="n">
        <x:v>12750000</x:v>
      </x:c>
    </x:row>
    <x:row r="5" ht="15" hidden="0" customHeight="1">
      <x:c r="A5" s="47" t="str">
        <x:v>Q2</x:v>
      </x:c>
      <x:c r="B5" s="61" t="n">
        <x:f>'Inputs'!$B$3*'Inputs'!$B$9</x:f>
        <x:v>5520000</x:v>
      </x:c>
      <x:c r="C5" s="61" t="n">
        <x:f>B5*('Inputs'!$B$13/'Inputs'!$B$12+(1-'Inputs'!$B$13)/'Inputs'!$B$4)</x:f>
        <x:v>23985714.285714284</x:v>
      </x:c>
      <x:c r="D5" s="62" t="n">
        <x:f>ROUNDUP(C5/'Inputs'!$B$5,0)</x:f>
        <x:v>200</x:v>
      </x:c>
      <x:c r="E5" s="47" t="str">
        <x:v>Unavailable</x:v>
      </x:c>
      <x:c r="F5" s="63" t="str">
        <x:f>IF(C5=0,"NO REMAINING REQUIREMENT",IF(G5&gt;=C5,"COVERED","GAP"))</x:f>
        <x:v>GAP</x:v>
      </x:c>
      <x:c r="G5" s="77" t="n">
        <x:v>12750000</x:v>
      </x:c>
    </x:row>
    <x:row r="6" ht="15" hidden="0" customHeight="1">
      <x:c r="A6" s="47" t="str">
        <x:v>Q3</x:v>
      </x:c>
      <x:c r="B6" s="61" t="n">
        <x:f>'Inputs'!$B$3*'Inputs'!$B$10</x:f>
        <x:v>6000000</x:v>
      </x:c>
      <x:c r="C6" s="61" t="n">
        <x:f>B6*('Inputs'!$B$13/'Inputs'!$B$12+(1-'Inputs'!$B$13)/'Inputs'!$B$4)</x:f>
        <x:v>26071428.57142857</x:v>
      </x:c>
      <x:c r="D6" s="62" t="n">
        <x:f>ROUNDUP(C6/'Inputs'!$B$5,0)</x:f>
        <x:v>218</x:v>
      </x:c>
      <x:c r="E6" s="47" t="str">
        <x:v>Unavailable</x:v>
      </x:c>
      <x:c r="F6" s="63" t="str">
        <x:f>IF(C6=0,"NO REMAINING REQUIREMENT",IF(G6&gt;=C6,"COVERED","GAP"))</x:f>
        <x:v>GAP</x:v>
      </x:c>
      <x:c r="G6" s="77" t="n">
        <x:v>12750000</x:v>
      </x:c>
    </x:row>
    <x:row r="7" ht="15" hidden="0" customHeight="1">
      <x:c r="A7" s="47" t="str">
        <x:v>Q4</x:v>
      </x:c>
      <x:c r="B7" s="61" t="n">
        <x:f>'Inputs'!$B$3*'Inputs'!$B$11</x:f>
        <x:v>7680000</x:v>
      </x:c>
      <x:c r="C7" s="61" t="n">
        <x:f>B7*('Inputs'!$B$13/'Inputs'!$B$12+(1-'Inputs'!$B$13)/'Inputs'!$B$4)</x:f>
        <x:v>33371428.571428567</x:v>
      </x:c>
      <x:c r="D7" s="62" t="n">
        <x:f>ROUNDUP(C7/'Inputs'!$B$5,0)</x:f>
        <x:v>279</x:v>
      </x:c>
      <x:c r="E7" s="47" t="str">
        <x:v>Unavailable</x:v>
      </x:c>
      <x:c r="F7" s="63" t="str">
        <x:f>IF(C7=0,"NO REMAINING REQUIREMENT",IF(G7&gt;=C7,"COVERED","GAP"))</x:f>
        <x:v>GAP</x:v>
      </x:c>
      <x:c r="G7" s="77" t="n">
        <x:v>12750000</x:v>
      </x:c>
    </x:row>
    <x:row r="8" ht="15" hidden="0" customHeight="1">
      <x:c r="A8" s="51" t="str">
        <x:v>FY TOTAL</x:v>
      </x:c>
      <x:c r="B8" s="64" t="n">
        <x:f>SUM(B4:B7)</x:f>
        <x:v>24000000</x:v>
      </x:c>
      <x:c r="C8" s="64" t="n">
        <x:f>SUM(C4:C7)</x:f>
        <x:v>104285714.28571427</x:v>
      </x:c>
      <x:c r="D8" s="65" t="n">
        <x:f>SUM(D4:D7)</x:f>
        <x:v>871</x:v>
      </x:c>
      <x:c r="E8" s="51" t="str"/>
      <x:c r="F8" s="66" t="str"/>
      <x:c r="G8" s="77" t="n">
        <x:f>SUM(G4:G7)</x:f>
        <x:v>51000000</x:v>
      </x:c>
    </x:row>
    <x:row r="9" ht="15" hidden="0" customHeight="1">
      <x:c r="A9" s="9"/>
      <x:c r="B9" s="9"/>
      <x:c r="C9" s="9"/>
      <x:c r="D9" s="9"/>
      <x:c r="E9" s="9"/>
      <x:c r="F9" s="9"/>
    </x:row>
    <x:row r="10" ht="15" hidden="0" customHeight="1">
      <x:c r="A10" s="9"/>
      <x:c r="B10" s="9"/>
      <x:c r="C10" s="9"/>
      <x:c r="D10" s="9"/>
      <x:c r="E10" s="9"/>
      <x:c r="F10" s="9"/>
    </x:row>
    <x:row r="11" ht="15" hidden="0" customHeight="1">
      <x:c r="A11" s="73" t="str">
        <x:v>METRIC</x:v>
      </x:c>
      <x:c r="B11" s="73" t="str">
        <x:v>VALUE</x:v>
      </x:c>
      <x:c r="C11" s="73" t="str">
        <x:v>FORMULA</x:v>
      </x:c>
      <x:c r="D11" s="53" t="str"/>
      <x:c r="E11" s="53" t="str"/>
      <x:c r="F11" s="53" t="str"/>
    </x:row>
    <x:row r="12" ht="15" hidden="0" customHeight="1">
      <x:c r="A12" s="47" t="str">
        <x:v>Required pipeline</x:v>
      </x:c>
      <x:c r="B12" s="61" t="n">
        <x:f>C8</x:f>
        <x:v>104285714.28571427</x:v>
      </x:c>
      <x:c r="C12" s="47" t="str">
        <x:v>Source-level sum</x:v>
      </x:c>
      <x:c r="D12" s="47" t="str"/>
      <x:c r="E12" s="47" t="str"/>
      <x:c r="F12" s="47" t="str"/>
    </x:row>
    <x:row r="13" ht="15" hidden="0" customHeight="1">
      <x:c r="A13" s="47" t="str">
        <x:v>Current pipeline</x:v>
      </x:c>
      <x:c r="B13" s="61" t="n">
        <x:f>'Inputs'!$B$7</x:f>
        <x:v>51000000</x:v>
      </x:c>
      <x:c r="C13" s="47" t="str">
        <x:v>Open qualified pipeline</x:v>
      </x:c>
      <x:c r="D13" s="47" t="str"/>
      <x:c r="E13" s="47" t="str"/>
      <x:c r="F13" s="47" t="str"/>
    </x:row>
    <x:row r="14" ht="15" hidden="0" customHeight="1">
      <x:c r="A14" s="47" t="str">
        <x:v>Coverage</x:v>
      </x:c>
      <x:c r="B14" s="67" t="n">
        <x:f>IF(B12=0,NA(),B13/B12)</x:f>
        <x:v>0.48904109589041106</x:v>
      </x:c>
      <x:c r="C14" s="47" t="str">
        <x:v>Open pipeline / required pipeline</x:v>
      </x:c>
      <x:c r="D14" s="47" t="str"/>
      <x:c r="E14" s="47" t="str"/>
      <x:c r="F14" s="47" t="str"/>
    </x:row>
    <x:row r="15" ht="15" hidden="0" customHeight="1">
      <x:c r="A15" s="47" t="str">
        <x:v>Creation gap</x:v>
      </x:c>
      <x:c r="B15" s="61" t="n">
        <x:f>MAX(0,B12-B13)</x:f>
        <x:v>53285714.28571427</x:v>
      </x:c>
      <x:c r="C15" s="47" t="str">
        <x:v>Required less current</x:v>
      </x:c>
      <x:c r="D15" s="47" t="str"/>
      <x:c r="E15" s="47" t="str"/>
      <x:c r="F15" s="47" t="str"/>
    </x:row>
    <x:row r="16" ht="15" hidden="0" customHeight="1">
      <x:c r="A16" s="51" t="str">
        <x:v>Creation opportunity count</x:v>
      </x:c>
      <x:c r="B16" s="66" t="n">
        <x:f>ROUNDUP(B15/'Inputs'!$B$5,0)</x:f>
        <x:v>445</x:v>
      </x:c>
      <x:c r="C16" s="51" t="str">
        <x:v>Gap / ASP</x:v>
      </x:c>
      <x:c r="D16" s="51" t="str"/>
      <x:c r="E16" s="51" t="str"/>
      <x:c r="F16" s="51" t="str"/>
    </x:row>
    <x:row r="19">
      <x:c r="A19" s="82" t="str">
        <x:v>PRIMARY SOURCE</x:v>
      </x:c>
      <x:c r="B19" s="82" t="str">
        <x:v>BOOKINGS PLAN</x:v>
      </x:c>
      <x:c r="C19" s="82" t="str">
        <x:v>WIN RATE</x:v>
      </x:c>
      <x:c r="D19" s="82" t="str">
        <x:v>REQUIRED</x:v>
      </x:c>
      <x:c r="E19" s="82" t="str">
        <x:v>OPEN</x:v>
      </x:c>
    </x:row>
    <x:row r="20">
      <x:c r="A20" t="str">
        <x:v>Marketing</x:v>
      </x:c>
      <x:c r="B20" s="77" t="n">
        <x:f>'Inputs'!$B$3*0.3</x:f>
        <x:v>7200000</x:v>
      </x:c>
      <x:c r="C20" s="74" t="n">
        <x:f>'Inputs'!$B$12</x:f>
        <x:v>0.21</x:v>
      </x:c>
      <x:c r="D20" s="77" t="n">
        <x:f>B20/C20</x:f>
        <x:v>34285714.28571428</x:v>
      </x:c>
      <x:c r="E20" s="77" t="n">
        <x:v>15300000</x:v>
      </x:c>
    </x:row>
    <x:row r="21">
      <x:c r="A21" t="str">
        <x:v>Partner</x:v>
      </x:c>
      <x:c r="B21" s="77" t="n">
        <x:f>'Inputs'!$B$3*0.12</x:f>
        <x:v>2880000</x:v>
      </x:c>
      <x:c r="C21" s="74" t="n">
        <x:f>'Inputs'!$B$4</x:f>
        <x:v>0.24</x:v>
      </x:c>
      <x:c r="D21" s="77" t="n">
        <x:f>B21/C21</x:f>
        <x:v>12000000</x:v>
      </x:c>
      <x:c r="E21" s="77" t="n">
        <x:v>6120000</x:v>
      </x:c>
    </x:row>
    <x:row r="22">
      <x:c r="A22" t="str">
        <x:v>Sales direct</x:v>
      </x:c>
      <x:c r="B22" s="77" t="n">
        <x:f>'Inputs'!$B$3*0.58</x:f>
        <x:v>13919999.999999998</x:v>
      </x:c>
      <x:c r="C22" s="74" t="n">
        <x:f>'Inputs'!$B$4</x:f>
        <x:v>0.24</x:v>
      </x:c>
      <x:c r="D22" s="77" t="n">
        <x:f>B22/C22</x:f>
        <x:v>57999999.99999999</x:v>
      </x:c>
      <x:c r="E22" s="77" t="n">
        <x:v>29580000</x:v>
      </x:c>
    </x:row>
    <x:row r="23">
      <x:c r="A23" s="84" t="str">
        <x:v>TOTAL</x:v>
      </x:c>
      <x:c r="B23" s="85" t="n">
        <x:f>SUM(B20:B22)</x:f>
        <x:v>24000000</x:v>
      </x:c>
      <x:c r="C23" s="84"/>
      <x:c r="D23" s="85" t="n">
        <x:f>SUM(D20:D22)</x:f>
        <x:v>104285714.28571427</x:v>
      </x:c>
      <x:c r="E23" s="85" t="n">
        <x:f>SUM(E20:E22)</x:f>
        <x:v>51000000</x:v>
      </x:c>
    </x:row>
  </x:sheetData>
  <x:mergeCells>
    <x:mergeCell ref="A1:F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.780000686645508" hidden="0" customWidth="1"/>
    <x:col min="2" max="2" width="16.670000076293945" hidden="0" customWidth="1"/>
    <x:col min="3" max="3" width="13.329999923706055" hidden="0" customWidth="1"/>
    <x:col min="4" max="4" width="21.110000610351562" hidden="0" customWidth="1"/>
    <x:col min="5" max="5" width="36.66999816894531" hidden="0" customWidth="1"/>
  </x:cols>
  <x:sheetData>
    <x:row r="1" ht="15" hidden="0" customHeight="1">
      <x:c r="A1" s="72" t="str">
        <x:v>Pipeline Plan | Checks &amp; Handoffs</x:v>
      </x:c>
      <x:c r="B1" s="9"/>
      <x:c r="C1" s="9"/>
      <x:c r="D1" s="9"/>
      <x:c r="E1" s="9"/>
    </x:row>
    <x:row r="2" ht="15" hidden="0" customHeight="1">
      <x:c r="A2" s="9" t="str">
        <x:v>CONTROL / OUTPUT</x:v>
      </x:c>
      <x:c r="B2" s="9" t="str">
        <x:v>VALUE</x:v>
      </x:c>
      <x:c r="C2" s="9" t="str">
        <x:v>STATUS</x:v>
      </x:c>
      <x:c r="D2" s="9" t="str">
        <x:v>OWNER / RECEIVER</x:v>
      </x:c>
      <x:c r="E2" s="9" t="str">
        <x:v>WHY IT MATTERS</x:v>
      </x:c>
    </x:row>
    <x:row r="3" ht="15" hidden="0" customHeight="1">
      <x:c r="A3" s="9" t="str">
        <x:v>Quarter shares</x:v>
      </x:c>
      <x:c r="B3" s="70" t="n">
        <x:f>SUM(Inputs!B8:B11)</x:f>
        <x:v>1</x:v>
      </x:c>
      <x:c r="C3" s="71" t="str">
        <x:f>IF(ABS(B3-1)&lt;0.0001,"PASS","FAIL")</x:f>
        <x:v>PASS</x:v>
      </x:c>
      <x:c r="D3" s="9" t="str">
        <x:v>RevOps</x:v>
      </x:c>
      <x:c r="E3" s="9" t="str">
        <x:v>Must equal 100%</x:v>
      </x:c>
    </x:row>
    <x:row r="4" ht="15" hidden="0" customHeight="1">
      <x:c r="A4" s="9" t="str">
        <x:v>Required pipeline</x:v>
      </x:c>
      <x:c r="B4" s="70" t="n">
        <x:f>Model!B12</x:f>
        <x:v>104285714.28571427</x:v>
      </x:c>
      <x:c r="C4" s="71" t="str">
        <x:v>OUTPUT</x:v>
      </x:c>
      <x:c r="D4" s="9" t="str">
        <x:v>Marketing + Sales</x:v>
      </x:c>
      <x:c r="E4" s="9" t="str">
        <x:v>Creation requirement</x:v>
      </x:c>
    </x:row>
    <x:row r="5" ht="15" hidden="0" customHeight="1">
      <x:c r="A5" s="9" t="str">
        <x:v>Pipeline coverage</x:v>
      </x:c>
      <x:c r="B5" s="70" t="n">
        <x:f>Model!B14</x:f>
        <x:v>0.48904109589041106</x:v>
      </x:c>
      <x:c r="C5" s="71" t="str">
        <x:f>IF(B5&gt;=1,"PASS","GAP")</x:f>
        <x:v>GAP</x:v>
      </x:c>
      <x:c r="D5" s="9" t="str">
        <x:v>CRO</x:v>
      </x:c>
      <x:c r="E5" s="9" t="str">
        <x:v>Current qualified coverage</x:v>
      </x:c>
    </x:row>
    <x:row r="6" ht="15" hidden="0" customHeight="1">
      <x:c r="A6" s="9" t="str">
        <x:v>FY2027-2026-09-16: 36 synthetic dated opportunities; 12.75M closes each quarter. Creation dates/timing plan unavailable.</x:v>
      </x:c>
      <x:c r="B6" s="70" t="n">
        <x:f>Model!B15</x:f>
        <x:v>53285714.28571427</x:v>
      </x:c>
      <x:c r="C6" s="71" t="str">
        <x:v>OUTPUT</x:v>
      </x:c>
      <x:c r="D6" s="9" t="str">
        <x:v>CMO + Sales</x:v>
      </x:c>
      <x:c r="E6" s="9" t="str">
        <x:v>Incremental pipeline needed</x:v>
      </x:c>
    </x:row>
  </x:sheetData>
  <x:mergeCells>
    <x:mergeCell ref="A1:E1"/>
  </x:mergeCells>
  <x:pageMargins left="0.7" right="0.7" top="0.75" bottom="0.75" header="0.3" footer="0.3"/>
</x:worksheet>
</file>